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MMUL\Odbor uzemniho planovani a stavebniho radu\NOVÝ ÚZEMNÍ PLÁN schv. poř. 2015\Výstava\Výstava projekt\_Výběrko\Podklady-výběrko-stavba\"/>
    </mc:Choice>
  </mc:AlternateContent>
  <bookViews>
    <workbookView xWindow="0" yWindow="0" windowWidth="28800" windowHeight="11715" activeTab="2"/>
  </bookViews>
  <sheets>
    <sheet name="Rekapitulace stavby" sheetId="1" r:id="rId1"/>
    <sheet name="EXP - Expozice" sheetId="2" state="hidden" r:id="rId2"/>
    <sheet name="STA - Stavební část" sheetId="3" r:id="rId3"/>
    <sheet name="Pokyny pro vyplnění" sheetId="4" r:id="rId4"/>
  </sheets>
  <definedNames>
    <definedName name="_xlnm._FilterDatabase" localSheetId="1" hidden="1">'EXP - Expozice'!$C$83:$K$124</definedName>
    <definedName name="_xlnm._FilterDatabase" localSheetId="2" hidden="1">'STA - Stavební část'!$C$84:$K$153</definedName>
    <definedName name="_xlnm.Print_Titles" localSheetId="1">'EXP - Expozice'!$83:$83</definedName>
    <definedName name="_xlnm.Print_Titles" localSheetId="0">'Rekapitulace stavby'!$52:$52</definedName>
    <definedName name="_xlnm.Print_Titles" localSheetId="2">'STA - Stavební část'!$84:$84</definedName>
    <definedName name="_xlnm.Print_Area" localSheetId="1">'EXP - Expozice'!$C$4:$J$39,'EXP - Expozice'!$C$45:$J$65,'EXP - Expozice'!$C$71:$K$124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2">'STA - Stavební část'!$C$4:$J$39,'STA - Stavební část'!$C$45:$J$66,'STA - Stavební část'!$C$72:$K$153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152" i="3"/>
  <c r="BH152" i="3"/>
  <c r="BG152" i="3"/>
  <c r="BF152" i="3"/>
  <c r="T152" i="3"/>
  <c r="T151" i="3"/>
  <c r="T150" i="3"/>
  <c r="R152" i="3"/>
  <c r="R151" i="3"/>
  <c r="R150" i="3"/>
  <c r="P152" i="3"/>
  <c r="P151" i="3" s="1"/>
  <c r="P150" i="3" s="1"/>
  <c r="BI144" i="3"/>
  <c r="BH144" i="3"/>
  <c r="BG144" i="3"/>
  <c r="BF144" i="3"/>
  <c r="T144" i="3"/>
  <c r="T143" i="3"/>
  <c r="R144" i="3"/>
  <c r="R143" i="3" s="1"/>
  <c r="P144" i="3"/>
  <c r="P143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88" i="3"/>
  <c r="BH88" i="3"/>
  <c r="BG88" i="3"/>
  <c r="BF88" i="3"/>
  <c r="T88" i="3"/>
  <c r="R88" i="3"/>
  <c r="P88" i="3"/>
  <c r="J81" i="3"/>
  <c r="F81" i="3"/>
  <c r="F79" i="3"/>
  <c r="E77" i="3"/>
  <c r="J54" i="3"/>
  <c r="F54" i="3"/>
  <c r="F52" i="3"/>
  <c r="E50" i="3"/>
  <c r="J24" i="3"/>
  <c r="E24" i="3"/>
  <c r="J82" i="3" s="1"/>
  <c r="J23" i="3"/>
  <c r="J18" i="3"/>
  <c r="E18" i="3"/>
  <c r="F55" i="3" s="1"/>
  <c r="J17" i="3"/>
  <c r="J12" i="3"/>
  <c r="J52" i="3" s="1"/>
  <c r="E7" i="3"/>
  <c r="E48" i="3"/>
  <c r="J37" i="2"/>
  <c r="J36" i="2"/>
  <c r="AY55" i="1" s="1"/>
  <c r="J35" i="2"/>
  <c r="AX55" i="1" s="1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J80" i="2"/>
  <c r="F80" i="2"/>
  <c r="F78" i="2"/>
  <c r="E76" i="2"/>
  <c r="J54" i="2"/>
  <c r="F54" i="2"/>
  <c r="F52" i="2"/>
  <c r="E50" i="2"/>
  <c r="J24" i="2"/>
  <c r="E24" i="2"/>
  <c r="J55" i="2" s="1"/>
  <c r="J23" i="2"/>
  <c r="J18" i="2"/>
  <c r="E18" i="2"/>
  <c r="F81" i="2" s="1"/>
  <c r="J17" i="2"/>
  <c r="J12" i="2"/>
  <c r="J52" i="2" s="1"/>
  <c r="E7" i="2"/>
  <c r="E74" i="2"/>
  <c r="L50" i="1"/>
  <c r="AM50" i="1"/>
  <c r="AM49" i="1"/>
  <c r="L49" i="1"/>
  <c r="AM47" i="1"/>
  <c r="L47" i="1"/>
  <c r="L45" i="1"/>
  <c r="L44" i="1"/>
  <c r="BK123" i="2"/>
  <c r="BK100" i="3"/>
  <c r="BK121" i="2"/>
  <c r="BK109" i="2"/>
  <c r="J144" i="3"/>
  <c r="BK97" i="2"/>
  <c r="BK93" i="2"/>
  <c r="BK133" i="3"/>
  <c r="J99" i="2"/>
  <c r="J88" i="3"/>
  <c r="BK114" i="2"/>
  <c r="BK122" i="2"/>
  <c r="BK137" i="3"/>
  <c r="BK111" i="2"/>
  <c r="J102" i="2"/>
  <c r="J92" i="2"/>
  <c r="BK113" i="2"/>
  <c r="J133" i="3"/>
  <c r="BK94" i="2"/>
  <c r="BK135" i="3"/>
  <c r="BK98" i="3"/>
  <c r="J86" i="2"/>
  <c r="BK109" i="3"/>
  <c r="BK108" i="2"/>
  <c r="J135" i="3"/>
  <c r="BK144" i="3"/>
  <c r="J123" i="2"/>
  <c r="J93" i="3"/>
  <c r="BK124" i="2"/>
  <c r="BK131" i="3"/>
  <c r="BK92" i="2"/>
  <c r="BK105" i="2"/>
  <c r="J122" i="2"/>
  <c r="BK129" i="3"/>
  <c r="J89" i="2"/>
  <c r="BK96" i="2"/>
  <c r="J111" i="3"/>
  <c r="J110" i="2"/>
  <c r="J100" i="3"/>
  <c r="BK106" i="2"/>
  <c r="BK88" i="3"/>
  <c r="J87" i="2"/>
  <c r="J124" i="2"/>
  <c r="J126" i="3"/>
  <c r="BK99" i="2"/>
  <c r="J115" i="2"/>
  <c r="J118" i="3"/>
  <c r="J91" i="2"/>
  <c r="J152" i="3"/>
  <c r="J118" i="2"/>
  <c r="J137" i="3"/>
  <c r="BK104" i="2"/>
  <c r="BK89" i="2"/>
  <c r="J120" i="3"/>
  <c r="BK102" i="2"/>
  <c r="BK95" i="3"/>
  <c r="BK107" i="2"/>
  <c r="BK115" i="2"/>
  <c r="BK152" i="3"/>
  <c r="J108" i="2"/>
  <c r="BK110" i="2"/>
  <c r="J113" i="2"/>
  <c r="BK86" i="2"/>
  <c r="BK111" i="3"/>
  <c r="J121" i="2"/>
  <c r="J109" i="3"/>
  <c r="BK90" i="2"/>
  <c r="BK103" i="2"/>
  <c r="J111" i="2"/>
  <c r="J98" i="3"/>
  <c r="J114" i="2"/>
  <c r="BK87" i="2"/>
  <c r="AS54" i="1"/>
  <c r="J117" i="3"/>
  <c r="J96" i="2"/>
  <c r="J107" i="2"/>
  <c r="J106" i="2"/>
  <c r="BK100" i="2"/>
  <c r="BK95" i="2"/>
  <c r="BK126" i="3"/>
  <c r="J95" i="2"/>
  <c r="J95" i="3"/>
  <c r="J104" i="2"/>
  <c r="BK118" i="3"/>
  <c r="BK118" i="2"/>
  <c r="BK117" i="3"/>
  <c r="J90" i="2"/>
  <c r="J131" i="3"/>
  <c r="BK120" i="3"/>
  <c r="J103" i="2"/>
  <c r="J93" i="2"/>
  <c r="J109" i="2"/>
  <c r="J105" i="2"/>
  <c r="J129" i="3"/>
  <c r="J97" i="2"/>
  <c r="J117" i="2"/>
  <c r="J100" i="2"/>
  <c r="BK98" i="2"/>
  <c r="J94" i="2"/>
  <c r="BK117" i="2"/>
  <c r="BK91" i="2"/>
  <c r="BK93" i="3"/>
  <c r="J98" i="2"/>
  <c r="P88" i="2" l="1"/>
  <c r="P112" i="2"/>
  <c r="R88" i="2"/>
  <c r="R112" i="2"/>
  <c r="P85" i="2"/>
  <c r="P101" i="2"/>
  <c r="P120" i="2"/>
  <c r="BK85" i="2"/>
  <c r="J85" i="2" s="1"/>
  <c r="J60" i="2" s="1"/>
  <c r="BK101" i="2"/>
  <c r="J101" i="2"/>
  <c r="J62" i="2" s="1"/>
  <c r="BK120" i="2"/>
  <c r="J120" i="2" s="1"/>
  <c r="J64" i="2" s="1"/>
  <c r="T87" i="3"/>
  <c r="T85" i="2"/>
  <c r="BK112" i="2"/>
  <c r="J112" i="2"/>
  <c r="J63" i="2" s="1"/>
  <c r="P128" i="3"/>
  <c r="BK88" i="2"/>
  <c r="J88" i="2"/>
  <c r="J61" i="2" s="1"/>
  <c r="T101" i="2"/>
  <c r="R120" i="2"/>
  <c r="P87" i="3"/>
  <c r="P86" i="3" s="1"/>
  <c r="P85" i="3" s="1"/>
  <c r="AU56" i="1" s="1"/>
  <c r="R128" i="3"/>
  <c r="R85" i="2"/>
  <c r="R101" i="2"/>
  <c r="T120" i="2"/>
  <c r="R87" i="3"/>
  <c r="R86" i="3" s="1"/>
  <c r="R85" i="3" s="1"/>
  <c r="T128" i="3"/>
  <c r="T88" i="2"/>
  <c r="T112" i="2"/>
  <c r="BK87" i="3"/>
  <c r="J87" i="3" s="1"/>
  <c r="J61" i="3" s="1"/>
  <c r="BK128" i="3"/>
  <c r="J128" i="3"/>
  <c r="J62" i="3" s="1"/>
  <c r="BK143" i="3"/>
  <c r="J143" i="3" s="1"/>
  <c r="J63" i="3" s="1"/>
  <c r="BK151" i="3"/>
  <c r="J151" i="3"/>
  <c r="J65" i="3" s="1"/>
  <c r="E75" i="3"/>
  <c r="BE129" i="3"/>
  <c r="BK84" i="2"/>
  <c r="J84" i="2" s="1"/>
  <c r="J59" i="2" s="1"/>
  <c r="BE95" i="3"/>
  <c r="BE120" i="3"/>
  <c r="BE131" i="3"/>
  <c r="F82" i="3"/>
  <c r="BE111" i="3"/>
  <c r="BE117" i="3"/>
  <c r="BE118" i="3"/>
  <c r="BE144" i="3"/>
  <c r="J55" i="3"/>
  <c r="BE133" i="3"/>
  <c r="BE135" i="3"/>
  <c r="BE137" i="3"/>
  <c r="BE100" i="3"/>
  <c r="BE126" i="3"/>
  <c r="BE152" i="3"/>
  <c r="J79" i="3"/>
  <c r="BE88" i="3"/>
  <c r="BE109" i="3"/>
  <c r="BE93" i="3"/>
  <c r="BE98" i="3"/>
  <c r="F55" i="2"/>
  <c r="J81" i="2"/>
  <c r="BE93" i="2"/>
  <c r="E48" i="2"/>
  <c r="BE99" i="2"/>
  <c r="BE104" i="2"/>
  <c r="BE109" i="2"/>
  <c r="BE110" i="2"/>
  <c r="BE113" i="2"/>
  <c r="BE114" i="2"/>
  <c r="J78" i="2"/>
  <c r="BE87" i="2"/>
  <c r="BE124" i="2"/>
  <c r="BE102" i="2"/>
  <c r="BE103" i="2"/>
  <c r="BE117" i="2"/>
  <c r="BE118" i="2"/>
  <c r="BE121" i="2"/>
  <c r="BE122" i="2"/>
  <c r="BE90" i="2"/>
  <c r="BE92" i="2"/>
  <c r="BE94" i="2"/>
  <c r="BE95" i="2"/>
  <c r="BE96" i="2"/>
  <c r="BE97" i="2"/>
  <c r="BE98" i="2"/>
  <c r="BE105" i="2"/>
  <c r="BE106" i="2"/>
  <c r="BE107" i="2"/>
  <c r="BE108" i="2"/>
  <c r="BE123" i="2"/>
  <c r="BE91" i="2"/>
  <c r="BE100" i="2"/>
  <c r="BE111" i="2"/>
  <c r="BE86" i="2"/>
  <c r="BE89" i="2"/>
  <c r="BE115" i="2"/>
  <c r="F37" i="3"/>
  <c r="BD56" i="1" s="1"/>
  <c r="F35" i="2"/>
  <c r="BB55" i="1" s="1"/>
  <c r="F37" i="2"/>
  <c r="BD55" i="1" s="1"/>
  <c r="F36" i="2"/>
  <c r="BC55" i="1" s="1"/>
  <c r="J34" i="3"/>
  <c r="AW56" i="1" s="1"/>
  <c r="F36" i="3"/>
  <c r="BC56" i="1" s="1"/>
  <c r="F35" i="3"/>
  <c r="BB56" i="1" s="1"/>
  <c r="F34" i="3"/>
  <c r="BA56" i="1" s="1"/>
  <c r="F34" i="2"/>
  <c r="BA55" i="1" s="1"/>
  <c r="J34" i="2"/>
  <c r="AW55" i="1" s="1"/>
  <c r="T84" i="2" l="1"/>
  <c r="R84" i="2"/>
  <c r="T86" i="3"/>
  <c r="T85" i="3"/>
  <c r="P84" i="2"/>
  <c r="AU55" i="1"/>
  <c r="BK86" i="3"/>
  <c r="J86" i="3"/>
  <c r="J60" i="3" s="1"/>
  <c r="BK150" i="3"/>
  <c r="J150" i="3" s="1"/>
  <c r="J64" i="3" s="1"/>
  <c r="F33" i="2"/>
  <c r="AZ55" i="1" s="1"/>
  <c r="BC54" i="1"/>
  <c r="W32" i="1"/>
  <c r="J30" i="2"/>
  <c r="AG55" i="1" s="1"/>
  <c r="AU54" i="1"/>
  <c r="BB54" i="1"/>
  <c r="W31" i="1" s="1"/>
  <c r="F33" i="3"/>
  <c r="AZ56" i="1" s="1"/>
  <c r="J33" i="3"/>
  <c r="AV56" i="1" s="1"/>
  <c r="AT56" i="1" s="1"/>
  <c r="J33" i="2"/>
  <c r="AV55" i="1"/>
  <c r="AT55" i="1" s="1"/>
  <c r="BD54" i="1"/>
  <c r="W33" i="1" s="1"/>
  <c r="BA54" i="1"/>
  <c r="AW54" i="1" s="1"/>
  <c r="AK30" i="1" s="1"/>
  <c r="BK85" i="3" l="1"/>
  <c r="J85" i="3" s="1"/>
  <c r="J30" i="3" s="1"/>
  <c r="AG56" i="1" s="1"/>
  <c r="AN55" i="1"/>
  <c r="J39" i="2"/>
  <c r="AZ54" i="1"/>
  <c r="AV54" i="1"/>
  <c r="AK29" i="1" s="1"/>
  <c r="AX54" i="1"/>
  <c r="AY54" i="1"/>
  <c r="W30" i="1"/>
  <c r="J39" i="3" l="1"/>
  <c r="J59" i="3"/>
  <c r="AN56" i="1"/>
  <c r="AG54" i="1"/>
  <c r="AK26" i="1" s="1"/>
  <c r="AK35" i="1" s="1"/>
  <c r="W29" i="1"/>
  <c r="AT54" i="1"/>
  <c r="AN54" i="1" l="1"/>
</calcChain>
</file>

<file path=xl/sharedStrings.xml><?xml version="1.0" encoding="utf-8"?>
<sst xmlns="http://schemas.openxmlformats.org/spreadsheetml/2006/main" count="2002" uniqueCount="544">
  <si>
    <t>Export Komplet</t>
  </si>
  <si>
    <t>VZ</t>
  </si>
  <si>
    <t>2.0</t>
  </si>
  <si>
    <t>ZAMOK</t>
  </si>
  <si>
    <t>False</t>
  </si>
  <si>
    <t>{6de17225-c63a-49d2-aa01-912cdba5cd34}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</si>
  <si>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</si>
  <si>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</si>
  <si>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</si>
  <si>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</si>
  <si>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</si>
  <si>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</si>
  <si>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</si>
  <si>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</si>
  <si>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250505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</si>
  <si>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</si>
  <si>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</si>
  <si>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Informační centrum Územního plánu</t>
  </si>
  <si>
    <t>KSO:</t>
  </si>
  <si>
    <t/>
  </si>
  <si>
    <t>CC-CZ:</t>
  </si>
  <si>
    <t>Místo:</t>
  </si>
  <si>
    <t>Ústí nad Labem</t>
  </si>
  <si>
    <t>Datum:</t>
  </si>
  <si>
    <t>5. 5. 2025</t>
  </si>
  <si>
    <t>Zadavatel:</t>
  </si>
  <si>
    <t>IČ:</t>
  </si>
  <si>
    <t>Statutární město Ústí nad Labem</t>
  </si>
  <si>
    <t>DIČ:</t>
  </si>
  <si>
    <t>Účastník:</t>
  </si>
  <si>
    <t>Vyplň údaj</t>
  </si>
  <si>
    <t>Projektant:</t>
  </si>
  <si>
    <t>koucky-arch.cz,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</si>
  <si>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</si>
  <si>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</si>
  <si>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</si>
  <si>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</si>
  <si>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</si>
  <si>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</si>
  <si>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</si>
  <si>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</si>
  <si>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</si>
  <si>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</si>
  <si>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</si>
  <si>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</si>
  <si>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</si>
  <si>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</si>
  <si>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</si>
  <si>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</si>
  <si>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</si>
  <si>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</si>
  <si>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</si>
  <si>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</si>
  <si>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</si>
  <si>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</si>
  <si>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</si>
  <si>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</si>
  <si>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</si>
  <si>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</si>
  <si>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</si>
  <si>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</si>
  <si>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</si>
  <si>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</si>
  <si>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</si>
  <si>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</si>
  <si>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</si>
  <si>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</si>
  <si>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</si>
  <si>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</si>
  <si>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</si>
  <si>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</si>
  <si>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</si>
  <si>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</si>
  <si>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</si>
  <si>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</si>
  <si>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</si>
  <si>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</si>
  <si>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EXP</t>
  </si>
  <si>
    <t>Expozice</t>
  </si>
  <si>
    <t>STA</t>
  </si>
  <si>
    <t>1</t>
  </si>
  <si>
    <t>{adfdeb34-87ad-4b42-bcc5-1d9a10439e75}</t>
  </si>
  <si>
    <t>2</t>
  </si>
  <si>
    <t>Stavební část</t>
  </si>
  <si>
    <t>{318c53d8-b0a1-406c-9d7c-3d8e3106f0bd}</t>
  </si>
  <si>
    <t>KRYCÍ LIST SOUPISU PRACÍ</t>
  </si>
  <si>
    <t>Objekt:</t>
  </si>
  <si>
    <t>EXP - Expozice</t>
  </si>
  <si>
    <t>REKAPITULACE ČLENĚNÍ SOUPISU PRACÍ</t>
  </si>
  <si>
    <t>Kód dílu - Popis</t>
  </si>
  <si>
    <t>Cena celkem [CZK]</t>
  </si>
  <si>
    <t>-1</t>
  </si>
  <si>
    <t xml:space="preserve">FA - GRAFIKA venkovní </t>
  </si>
  <si>
    <t>GR - Grafika</t>
  </si>
  <si>
    <t>MO - Modely</t>
  </si>
  <si>
    <t>TE - Textilie</t>
  </si>
  <si>
    <t>NA - Volný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</si>
  <si>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</si>
  <si>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</si>
  <si>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</si>
  <si>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</si>
  <si>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</si>
  <si>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</si>
  <si>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</si>
  <si>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</si>
  <si>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</si>
  <si>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</si>
  <si>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</si>
  <si>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</si>
  <si>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</si>
  <si>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FA</t>
  </si>
  <si>
    <t xml:space="preserve">GRAFIKA venkovní </t>
  </si>
  <si>
    <t>ROZPOCET</t>
  </si>
  <si>
    <t>K</t>
  </si>
  <si>
    <t>FA_01</t>
  </si>
  <si>
    <t>Venkovní označení výstavního prostoru - venkovní samolepící fólie</t>
  </si>
  <si>
    <t>m2</t>
  </si>
  <si>
    <t>4</t>
  </si>
  <si>
    <t>FA_02</t>
  </si>
  <si>
    <t>Polep fasádních polí v barvě loga Ústí - venkovní samolepící fólie</t>
  </si>
  <si>
    <t>GR</t>
  </si>
  <si>
    <t>Grafika</t>
  </si>
  <si>
    <t>3</t>
  </si>
  <si>
    <t>GR_CP_01</t>
  </si>
  <si>
    <t>Celoplošná grafika obrazová i textová - časová osa 17,7 x 3,2 m</t>
  </si>
  <si>
    <t>kus</t>
  </si>
  <si>
    <t>6</t>
  </si>
  <si>
    <t>GR_CP_02</t>
  </si>
  <si>
    <t>Celoplošná grafika textová, základní texty k plánu a pokyny k použvání dotykového displeje 2,4 x 3,2 m</t>
  </si>
  <si>
    <t>8</t>
  </si>
  <si>
    <t>5</t>
  </si>
  <si>
    <t>GR_CP_03</t>
  </si>
  <si>
    <t>Celoplošná grafika obrazová, 4 mapy územního plánu 6,4 x 3,2 m</t>
  </si>
  <si>
    <t>10</t>
  </si>
  <si>
    <t>GR_CP_04</t>
  </si>
  <si>
    <t>7</t>
  </si>
  <si>
    <t>GR_CP_05</t>
  </si>
  <si>
    <t>Celoplošná grafika obrazová, základní geometrie města a výškové profily 6,0 x 3,2 m</t>
  </si>
  <si>
    <t>14</t>
  </si>
  <si>
    <t>GR_CP_06</t>
  </si>
  <si>
    <t>Celoplošná grafika obrazová, zvětšenina základního výkresu plánu viditelná výhohou 3,0 x 3,2 m</t>
  </si>
  <si>
    <t>16</t>
  </si>
  <si>
    <t>9</t>
  </si>
  <si>
    <t>GR_CP_07</t>
  </si>
  <si>
    <t>Celoplošná grafika textová, vysvětlující texty k 3D modelu a základní text k výstavě 3,0 +1,1 x 3,2 m</t>
  </si>
  <si>
    <t>18</t>
  </si>
  <si>
    <t>GR_CP_08</t>
  </si>
  <si>
    <t>Celoplošná grafika obrazová i textová - hlavní nápis ve výloze 17,0 x 3,2 m</t>
  </si>
  <si>
    <t>20</t>
  </si>
  <si>
    <t>11</t>
  </si>
  <si>
    <t>GR_K_01</t>
  </si>
  <si>
    <t>Návštěvní kniha běžné listy pevná vazba, úvodní grafika</t>
  </si>
  <si>
    <t>22</t>
  </si>
  <si>
    <t>GR_K_02</t>
  </si>
  <si>
    <t>Velká listovací kniha s územním plánem, zalaminované listy, vazba</t>
  </si>
  <si>
    <t>24</t>
  </si>
  <si>
    <t>13</t>
  </si>
  <si>
    <t>GR_H_01</t>
  </si>
  <si>
    <t>Potisk skládačky stolní hry</t>
  </si>
  <si>
    <t>26</t>
  </si>
  <si>
    <t>GR_H_02</t>
  </si>
  <si>
    <t>Potisk základní desky herního stolu cca 3,6 x4 m</t>
  </si>
  <si>
    <t>28</t>
  </si>
  <si>
    <t>MO</t>
  </si>
  <si>
    <t>Modely</t>
  </si>
  <si>
    <t>15</t>
  </si>
  <si>
    <t>MO_V_01 - 05</t>
  </si>
  <si>
    <t>Vitríny osazené v SDK stěně z plexiskla tl. 6 mm, rozměr cca 400 x 300 x 100 mm</t>
  </si>
  <si>
    <t>30</t>
  </si>
  <si>
    <t>MO_S_06</t>
  </si>
  <si>
    <t>Edukační stůl ve tvaru města ze čtyř volně stojících stolků z MDF, lakováno, rozměr cca 4 x 3,6m, na větším množství nohou</t>
  </si>
  <si>
    <t>32</t>
  </si>
  <si>
    <t>17</t>
  </si>
  <si>
    <t>MO_H_07</t>
  </si>
  <si>
    <t>Prvky modelu - skládačka, celkový rozměr cca 4 x 3,6m</t>
  </si>
  <si>
    <t>34</t>
  </si>
  <si>
    <t>MO_Ž_08</t>
  </si>
  <si>
    <t>Sedátka k modelu - koženková čalounění stolička válec</t>
  </si>
  <si>
    <t>36</t>
  </si>
  <si>
    <t>19</t>
  </si>
  <si>
    <t>MO_S_09</t>
  </si>
  <si>
    <t>Stůl recepce z MDF, lakováno, rozměr 2,4 x 0,7 x 0,75 m + dva kontejnery</t>
  </si>
  <si>
    <t>38</t>
  </si>
  <si>
    <t>MO_S_10</t>
  </si>
  <si>
    <t>Stolek na listovací knihy s čelní deskou a dvěmanohami, rozměr 1,7 x 0,35 m</t>
  </si>
  <si>
    <t>40</t>
  </si>
  <si>
    <t>MO_M_11</t>
  </si>
  <si>
    <t>Podstavec pod 3D model města z MDF, lakováno, rozměr 0,8 x 0,8 x 0,75 m</t>
  </si>
  <si>
    <t>42</t>
  </si>
  <si>
    <t>MO_P_12</t>
  </si>
  <si>
    <t>Řečnický pultík z MDF, lakováno</t>
  </si>
  <si>
    <t>44</t>
  </si>
  <si>
    <t>23</t>
  </si>
  <si>
    <t>MO_L_13</t>
  </si>
  <si>
    <t>Lavice v promítacím sále - koženková čalounění stolička kvádr, rozměr 1,35 x0,45 x 0,45</t>
  </si>
  <si>
    <t>46</t>
  </si>
  <si>
    <t>MO_R_14</t>
  </si>
  <si>
    <t>Kryt radiátoru z MDF, lakováno, rozměr 16,7 x cca 0,6 m</t>
  </si>
  <si>
    <t>48</t>
  </si>
  <si>
    <t>TE</t>
  </si>
  <si>
    <t>Textilie</t>
  </si>
  <si>
    <t>25</t>
  </si>
  <si>
    <t>TE_K_01</t>
  </si>
  <si>
    <t>Stropní kolejnice pro závěsy dvojitá</t>
  </si>
  <si>
    <t>m</t>
  </si>
  <si>
    <t>50</t>
  </si>
  <si>
    <t>TE_K_02</t>
  </si>
  <si>
    <t>Stropní kolejnice pro závěsy oblá, poloměr zakřivení 1,2m</t>
  </si>
  <si>
    <t>52</t>
  </si>
  <si>
    <t>27</t>
  </si>
  <si>
    <t>TE_K_03, 04</t>
  </si>
  <si>
    <t>Stropní kolejnice pro závěsy jednoduchá</t>
  </si>
  <si>
    <t>54</t>
  </si>
  <si>
    <t>VV</t>
  </si>
  <si>
    <t>5,25 +1,35</t>
  </si>
  <si>
    <t>TE_L_01</t>
  </si>
  <si>
    <t>Blá hladká částečně průsvitná látka na promítání s průsvitem</t>
  </si>
  <si>
    <t>56</t>
  </si>
  <si>
    <t>29</t>
  </si>
  <si>
    <t>TE_L_02, 03, 04</t>
  </si>
  <si>
    <t>Zatemňovací látka, nižší gramáž, účinek 80-90%, řasení 1:2</t>
  </si>
  <si>
    <t>58</t>
  </si>
  <si>
    <t>(15,4 +11+10,5 +2,7) *3,4</t>
  </si>
  <si>
    <t>NA</t>
  </si>
  <si>
    <t>Volný nábytek</t>
  </si>
  <si>
    <t>NA_Ž_01</t>
  </si>
  <si>
    <t>Skládací konferenční stůl</t>
  </si>
  <si>
    <t>60</t>
  </si>
  <si>
    <t>31</t>
  </si>
  <si>
    <t>NA_Ž_02a</t>
  </si>
  <si>
    <t>Stohovatelná židle</t>
  </si>
  <si>
    <t>62</t>
  </si>
  <si>
    <t>NA_Ž_02b</t>
  </si>
  <si>
    <t>Vozík na stohovatelné židle</t>
  </si>
  <si>
    <t>64</t>
  </si>
  <si>
    <t>33</t>
  </si>
  <si>
    <t>NA_S_03</t>
  </si>
  <si>
    <t>Pracovní židle</t>
  </si>
  <si>
    <t>66</t>
  </si>
  <si>
    <t>STA - Stavební část</t>
  </si>
  <si>
    <t>PSV - Práce a dodávky PSV</t>
  </si>
  <si>
    <t xml:space="preserve">    763 - Konstrukce suché výstavby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</si>
  <si>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</si>
  <si>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</si>
  <si>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</si>
  <si>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VRN9 - Ostatní náklady</t>
  </si>
  <si>
    <t>PSV</t>
  </si>
  <si>
    <t>Práce a dodávky PSV</t>
  </si>
  <si>
    <t>763</t>
  </si>
  <si>
    <t>Konstrukce suché výstavby</t>
  </si>
  <si>
    <t>763111313</t>
  </si>
  <si>
    <t>Příčka ze sádrokartonových desek s nosnou konstrukcí z jednoduchých ocelových profilů UW, CW jednoduše opláštěná deskou standardní A tl. 12,5 mm, příčka tl. 100 mm, profil 75, bez izolace, EI do 30</t>
  </si>
  <si>
    <t>CS ÚRS 2025 01</t>
  </si>
  <si>
    <t>624624978</t>
  </si>
  <si>
    <t>Online PSC</t>
  </si>
  <si>
    <t>https://podminky.urs.cz/item/CS_URS_2025_01/763111313</t>
  </si>
  <si>
    <t>"SDK_O_01"5,9*3,2</t>
  </si>
  <si>
    <t>"SDK_O_02"9*3,2</t>
  </si>
  <si>
    <t>Součet</t>
  </si>
  <si>
    <t>763111720</t>
  </si>
  <si>
    <t>Příčka ze sádrokartonových desek ostatní konstrukce a práce na příčkách ze sádrokartonových desek vyztužení příčky pro osazení skříněk, polic atd.</t>
  </si>
  <si>
    <t>-2102606310</t>
  </si>
  <si>
    <t>https://podminky.urs.cz/item/CS_URS_2025_01/763111720</t>
  </si>
  <si>
    <t>763111752</t>
  </si>
  <si>
    <t>Příčka ze sádrokartonových desek Příplatek k cenám za zakřivení příčky (plynulý oblouk)</t>
  </si>
  <si>
    <t>1886059145</t>
  </si>
  <si>
    <t>https://podminky.urs.cz/item/CS_URS_2025_01/763111752</t>
  </si>
  <si>
    <t>763111771</t>
  </si>
  <si>
    <t>Příčka ze sádrokartonových desek Příplatek k cenám za rovinnost speciální tmelení kvality Q3</t>
  </si>
  <si>
    <t>1620633553</t>
  </si>
  <si>
    <t>https://podminky.urs.cz/item/CS_URS_2025_01/763111771</t>
  </si>
  <si>
    <t>763121411</t>
  </si>
  <si>
    <t>Stěna předsazená ze sádrokartonových desek s nosnou konstrukcí z ocelových profilů CW, UW jednoduše opláštěná deskou standardní A tl. 12,5 mm bez izolace, EI 15, stěna tl. 62,5 mm, profil 50</t>
  </si>
  <si>
    <t>-651228532</t>
  </si>
  <si>
    <t>https://podminky.urs.cz/item/CS_URS_2025_01/763121411</t>
  </si>
  <si>
    <t>"SDK_J_01"20,35*3,2</t>
  </si>
  <si>
    <t>"SDK_J_02"6,4*3,2</t>
  </si>
  <si>
    <t>"SDK_J_03"13,8*3,2</t>
  </si>
  <si>
    <t>"SDK_J_04"6,72*3,2</t>
  </si>
  <si>
    <t>"SDK_J_05"4,3*0,43</t>
  </si>
  <si>
    <t>"SDK_J_06"(5,9+0,8)*3,2</t>
  </si>
  <si>
    <t>763121761</t>
  </si>
  <si>
    <t>Stěna předsazená ze sádrokartonových desek Příplatek k cenám za rovinnost kvality speciální tmelení kvality Q3</t>
  </si>
  <si>
    <t>1119222177</t>
  </si>
  <si>
    <t>https://podminky.urs.cz/item/CS_URS_2025_01/763121761</t>
  </si>
  <si>
    <t>763181311</t>
  </si>
  <si>
    <t>Výplně otvorů konstrukcí ze sádrokartonových desek montáž zárubně kovové s konstrukcí jednokřídlové</t>
  </si>
  <si>
    <t>-1172603049</t>
  </si>
  <si>
    <t>https://podminky.urs.cz/item/CS_URS_2025_01/763181311</t>
  </si>
  <si>
    <t>"SDK_J_01"2</t>
  </si>
  <si>
    <t>"SDK_J_03"1</t>
  </si>
  <si>
    <t>"SDK_J_04"1</t>
  </si>
  <si>
    <t>M</t>
  </si>
  <si>
    <t>55331R01</t>
  </si>
  <si>
    <t>zárubeň skrytá jednokřídlá kovová pro sádrokartonové konstrukce tl stěny rozměru 800/2970mm</t>
  </si>
  <si>
    <t>1123734808</t>
  </si>
  <si>
    <t>763181411</t>
  </si>
  <si>
    <t>Výplně otvorů konstrukcí ze sádrokartonových desek ztužující výplň otvoru pro dveře s CW a UW profilem, výšky příčky do 2,60 m</t>
  </si>
  <si>
    <t>-588045774</t>
  </si>
  <si>
    <t>https://podminky.urs.cz/item/CS_URS_2025_01/763181411</t>
  </si>
  <si>
    <t>763182313</t>
  </si>
  <si>
    <t>Výplně otvorů konstrukcí ze sádrokartonových desek ostění oken z desek hloubky do 0,3 m</t>
  </si>
  <si>
    <t>-1396119380</t>
  </si>
  <si>
    <t>https://podminky.urs.cz/item/CS_URS_2025_01/763182313</t>
  </si>
  <si>
    <t>"malý monitor"5*2*(0,3+0,2)</t>
  </si>
  <si>
    <t>"velký monitor"2*(0,9+0,6)</t>
  </si>
  <si>
    <t>"plexisklo"5*2*(0,4+0,3)</t>
  </si>
  <si>
    <t>998763301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</si>
  <si>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</si>
  <si>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t</t>
  </si>
  <si>
    <t>300697078</t>
  </si>
  <si>
    <t>https://podminky.urs.cz/item/CS_URS_2025_01/998763301</t>
  </si>
  <si>
    <t>783</t>
  </si>
  <si>
    <t>Dokončovací práce - nátěry</t>
  </si>
  <si>
    <t>783000103</t>
  </si>
  <si>
    <t>Zakrývání konstrukcí včetně pozdějšího odkrytí podlah nebo vodorovných ploch položením fólie</t>
  </si>
  <si>
    <t>-724457802</t>
  </si>
  <si>
    <t>https://podminky.urs.cz/item/CS_URS_2025_01/783000103</t>
  </si>
  <si>
    <t>28323157</t>
  </si>
  <si>
    <t>fólie pro malířské potřeby zakrývací tl 14µ 4x5m</t>
  </si>
  <si>
    <t>-697753519</t>
  </si>
  <si>
    <t>214*1,05 'Přepočtené koeficientem množství</t>
  </si>
  <si>
    <t>783000123</t>
  </si>
  <si>
    <t>Zakrývání konstrukcí včetně pozdějšího odkrytí konstrukcí nebo prvků položením fólie</t>
  </si>
  <si>
    <t>-1931847812</t>
  </si>
  <si>
    <t>https://podminky.urs.cz/item/CS_URS_2025_01/783000123</t>
  </si>
  <si>
    <t>28323156</t>
  </si>
  <si>
    <t>fólie pro malířské potřeby zakrývací tl 41µ 4x5m</t>
  </si>
  <si>
    <t>-1012728288</t>
  </si>
  <si>
    <t>220*1,05 'Přepočtené koeficientem množství</t>
  </si>
  <si>
    <t>783827R01</t>
  </si>
  <si>
    <t>Krycí jednonásobný černý fasádní nátěr matný podhledu</t>
  </si>
  <si>
    <t>538486636</t>
  </si>
  <si>
    <t>P</t>
  </si>
  <si>
    <t>Poznámka k položce:_x000D_
druhý nátěr</t>
  </si>
  <si>
    <t>"strop"214</t>
  </si>
  <si>
    <t>"stěny nad podhledem"36</t>
  </si>
  <si>
    <t>"ponechané prvky 20%"50</t>
  </si>
  <si>
    <t>784</t>
  </si>
  <si>
    <t>Dokončovací práce - malby a tapety</t>
  </si>
  <si>
    <t>784221101</t>
  </si>
  <si>
    <t>Malby z malířských směsí otěruvzdorných za sucha dvojnásobné, bílé za sucha otěruvzdorné dobře v místnostech výšky do 3,80 m</t>
  </si>
  <si>
    <t>-1523249794</t>
  </si>
  <si>
    <t>https://podminky.urs.cz/item/CS_URS_2025_01/784221101</t>
  </si>
  <si>
    <t>2*47,68</t>
  </si>
  <si>
    <t>174,553</t>
  </si>
  <si>
    <t>15*0,1</t>
  </si>
  <si>
    <t>VRN</t>
  </si>
  <si>
    <t>Vedlejší rozpočtové náklady</t>
  </si>
  <si>
    <t>VRN9</t>
  </si>
  <si>
    <t>Ostatní náklady</t>
  </si>
  <si>
    <t>090001000</t>
  </si>
  <si>
    <t>Ostatní náklady - příprava a zařízení stavby</t>
  </si>
  <si>
    <t>kpl</t>
  </si>
  <si>
    <t>1024</t>
  </si>
  <si>
    <t>514554142</t>
  </si>
  <si>
    <t>https://podminky.urs.cz/item/CS_URS_2025_01/090001000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</si>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</sst>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63181411" TargetMode="External"/><Relationship Id="rId13" Type="http://schemas.openxmlformats.org/officeDocument/2006/relationships/hyperlink" Target="https://podminky.urs.cz/item/CS_URS_2025_01/784221101" TargetMode="External"/><Relationship Id="rId3" Type="http://schemas.openxmlformats.org/officeDocument/2006/relationships/hyperlink" Target="https://podminky.urs.cz/item/CS_URS_2025_01/763111752" TargetMode="External"/><Relationship Id="rId7" Type="http://schemas.openxmlformats.org/officeDocument/2006/relationships/hyperlink" Target="https://podminky.urs.cz/item/CS_URS_2025_01/763181311" TargetMode="External"/><Relationship Id="rId12" Type="http://schemas.openxmlformats.org/officeDocument/2006/relationships/hyperlink" Target="https://podminky.urs.cz/item/CS_URS_2025_01/783000123" TargetMode="External"/><Relationship Id="rId2" Type="http://schemas.openxmlformats.org/officeDocument/2006/relationships/hyperlink" Target="https://podminky.urs.cz/item/CS_URS_2025_01/763111720" TargetMode="External"/><Relationship Id="rId1" Type="http://schemas.openxmlformats.org/officeDocument/2006/relationships/hyperlink" Target="https://podminky.urs.cz/item/CS_URS_2025_01/763111313" TargetMode="External"/><Relationship Id="rId6" Type="http://schemas.openxmlformats.org/officeDocument/2006/relationships/hyperlink" Target="https://podminky.urs.cz/item/CS_URS_2025_01/763121761" TargetMode="External"/><Relationship Id="rId11" Type="http://schemas.openxmlformats.org/officeDocument/2006/relationships/hyperlink" Target="https://podminky.urs.cz/item/CS_URS_2025_01/783000103" TargetMode="External"/><Relationship Id="rId5" Type="http://schemas.openxmlformats.org/officeDocument/2006/relationships/hyperlink" Target="https://podminky.urs.cz/item/CS_URS_2025_01/763121411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podminky.urs.cz/item/CS_URS_2025_01/998763301" TargetMode="External"/><Relationship Id="rId4" Type="http://schemas.openxmlformats.org/officeDocument/2006/relationships/hyperlink" Target="https://podminky.urs.cz/item/CS_URS_2025_01/763111771" TargetMode="External"/><Relationship Id="rId9" Type="http://schemas.openxmlformats.org/officeDocument/2006/relationships/hyperlink" Target="https://podminky.urs.cz/item/CS_URS_2025_01/763182313" TargetMode="External"/><Relationship Id="rId14" Type="http://schemas.openxmlformats.org/officeDocument/2006/relationships/hyperlink" Target="https://podminky.urs.cz/item/CS_URS_2025_01/090001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opLeftCell="A22" workbookViewId="0">
      <selection activeCell="A55" sqref="A55:XFD5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4" t="s">
        <v>14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3"/>
      <c r="AQ5" s="23"/>
      <c r="AR5" s="21"/>
      <c r="BE5" s="32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6" t="s">
        <v>17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3"/>
      <c r="AQ6" s="23"/>
      <c r="AR6" s="21"/>
      <c r="BE6" s="32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22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2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2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2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22"/>
      <c r="BS13" s="18" t="s">
        <v>6</v>
      </c>
    </row>
    <row r="14" spans="1:74" ht="12.75">
      <c r="B14" s="22"/>
      <c r="C14" s="23"/>
      <c r="D14" s="23"/>
      <c r="E14" s="327" t="s">
        <v>30</v>
      </c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2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2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2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2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2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2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2"/>
    </row>
    <row r="23" spans="1:71" s="1" customFormat="1" ht="47.25" customHeight="1">
      <c r="B23" s="22"/>
      <c r="C23" s="23"/>
      <c r="D23" s="23"/>
      <c r="E23" s="329" t="s">
        <v>37</v>
      </c>
      <c r="F23" s="329"/>
      <c r="G23" s="329"/>
      <c r="H23" s="329"/>
      <c r="I23" s="329"/>
      <c r="J23" s="329"/>
      <c r="K23" s="329"/>
      <c r="L23" s="329"/>
      <c r="M23" s="329"/>
      <c r="N23" s="329"/>
      <c r="O23" s="329"/>
      <c r="P23" s="329"/>
      <c r="Q23" s="329"/>
      <c r="R23" s="329"/>
      <c r="S23" s="329"/>
      <c r="T23" s="329"/>
      <c r="U23" s="329"/>
      <c r="V23" s="329"/>
      <c r="W23" s="329"/>
      <c r="X23" s="329"/>
      <c r="Y23" s="329"/>
      <c r="Z23" s="329"/>
      <c r="AA23" s="329"/>
      <c r="AB23" s="329"/>
      <c r="AC23" s="329"/>
      <c r="AD23" s="329"/>
      <c r="AE23" s="329"/>
      <c r="AF23" s="329"/>
      <c r="AG23" s="329"/>
      <c r="AH23" s="329"/>
      <c r="AI23" s="329"/>
      <c r="AJ23" s="329"/>
      <c r="AK23" s="329"/>
      <c r="AL23" s="329"/>
      <c r="AM23" s="329"/>
      <c r="AN23" s="329"/>
      <c r="AO23" s="23"/>
      <c r="AP23" s="23"/>
      <c r="AQ23" s="23"/>
      <c r="AR23" s="21"/>
      <c r="BE23" s="32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2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0">
        <f>ROUND(AG54,2)</f>
        <v>0</v>
      </c>
      <c r="AL26" s="331"/>
      <c r="AM26" s="331"/>
      <c r="AN26" s="331"/>
      <c r="AO26" s="331"/>
      <c r="AP26" s="37"/>
      <c r="AQ26" s="37"/>
      <c r="AR26" s="40"/>
      <c r="BE26" s="32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2" t="s">
        <v>39</v>
      </c>
      <c r="M28" s="332"/>
      <c r="N28" s="332"/>
      <c r="O28" s="332"/>
      <c r="P28" s="332"/>
      <c r="Q28" s="37"/>
      <c r="R28" s="37"/>
      <c r="S28" s="37"/>
      <c r="T28" s="37"/>
      <c r="U28" s="37"/>
      <c r="V28" s="37"/>
      <c r="W28" s="332" t="s">
        <v>40</v>
      </c>
      <c r="X28" s="332"/>
      <c r="Y28" s="332"/>
      <c r="Z28" s="332"/>
      <c r="AA28" s="332"/>
      <c r="AB28" s="332"/>
      <c r="AC28" s="332"/>
      <c r="AD28" s="332"/>
      <c r="AE28" s="332"/>
      <c r="AF28" s="37"/>
      <c r="AG28" s="37"/>
      <c r="AH28" s="37"/>
      <c r="AI28" s="37"/>
      <c r="AJ28" s="37"/>
      <c r="AK28" s="332" t="s">
        <v>41</v>
      </c>
      <c r="AL28" s="332"/>
      <c r="AM28" s="332"/>
      <c r="AN28" s="332"/>
      <c r="AO28" s="332"/>
      <c r="AP28" s="37"/>
      <c r="AQ28" s="37"/>
      <c r="AR28" s="40"/>
      <c r="BE28" s="322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35">
        <v>0.21</v>
      </c>
      <c r="M29" s="334"/>
      <c r="N29" s="334"/>
      <c r="O29" s="334"/>
      <c r="P29" s="334"/>
      <c r="Q29" s="42"/>
      <c r="R29" s="42"/>
      <c r="S29" s="42"/>
      <c r="T29" s="42"/>
      <c r="U29" s="42"/>
      <c r="V29" s="42"/>
      <c r="W29" s="333">
        <f>ROUND(AZ54, 2)</f>
        <v>0</v>
      </c>
      <c r="X29" s="334"/>
      <c r="Y29" s="334"/>
      <c r="Z29" s="334"/>
      <c r="AA29" s="334"/>
      <c r="AB29" s="334"/>
      <c r="AC29" s="334"/>
      <c r="AD29" s="334"/>
      <c r="AE29" s="334"/>
      <c r="AF29" s="42"/>
      <c r="AG29" s="42"/>
      <c r="AH29" s="42"/>
      <c r="AI29" s="42"/>
      <c r="AJ29" s="42"/>
      <c r="AK29" s="333">
        <f>ROUND(AV54, 2)</f>
        <v>0</v>
      </c>
      <c r="AL29" s="334"/>
      <c r="AM29" s="334"/>
      <c r="AN29" s="334"/>
      <c r="AO29" s="334"/>
      <c r="AP29" s="42"/>
      <c r="AQ29" s="42"/>
      <c r="AR29" s="43"/>
      <c r="BE29" s="323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35">
        <v>0.12</v>
      </c>
      <c r="M30" s="334"/>
      <c r="N30" s="334"/>
      <c r="O30" s="334"/>
      <c r="P30" s="334"/>
      <c r="Q30" s="42"/>
      <c r="R30" s="42"/>
      <c r="S30" s="42"/>
      <c r="T30" s="42"/>
      <c r="U30" s="42"/>
      <c r="V30" s="42"/>
      <c r="W30" s="333">
        <f>ROUND(BA54, 2)</f>
        <v>0</v>
      </c>
      <c r="X30" s="334"/>
      <c r="Y30" s="334"/>
      <c r="Z30" s="334"/>
      <c r="AA30" s="334"/>
      <c r="AB30" s="334"/>
      <c r="AC30" s="334"/>
      <c r="AD30" s="334"/>
      <c r="AE30" s="334"/>
      <c r="AF30" s="42"/>
      <c r="AG30" s="42"/>
      <c r="AH30" s="42"/>
      <c r="AI30" s="42"/>
      <c r="AJ30" s="42"/>
      <c r="AK30" s="333">
        <f>ROUND(AW54, 2)</f>
        <v>0</v>
      </c>
      <c r="AL30" s="334"/>
      <c r="AM30" s="334"/>
      <c r="AN30" s="334"/>
      <c r="AO30" s="334"/>
      <c r="AP30" s="42"/>
      <c r="AQ30" s="42"/>
      <c r="AR30" s="43"/>
      <c r="BE30" s="323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35">
        <v>0.21</v>
      </c>
      <c r="M31" s="334"/>
      <c r="N31" s="334"/>
      <c r="O31" s="334"/>
      <c r="P31" s="334"/>
      <c r="Q31" s="42"/>
      <c r="R31" s="42"/>
      <c r="S31" s="42"/>
      <c r="T31" s="42"/>
      <c r="U31" s="42"/>
      <c r="V31" s="42"/>
      <c r="W31" s="333">
        <f>ROUND(BB54, 2)</f>
        <v>0</v>
      </c>
      <c r="X31" s="334"/>
      <c r="Y31" s="334"/>
      <c r="Z31" s="334"/>
      <c r="AA31" s="334"/>
      <c r="AB31" s="334"/>
      <c r="AC31" s="334"/>
      <c r="AD31" s="334"/>
      <c r="AE31" s="334"/>
      <c r="AF31" s="42"/>
      <c r="AG31" s="42"/>
      <c r="AH31" s="42"/>
      <c r="AI31" s="42"/>
      <c r="AJ31" s="42"/>
      <c r="AK31" s="333">
        <v>0</v>
      </c>
      <c r="AL31" s="334"/>
      <c r="AM31" s="334"/>
      <c r="AN31" s="334"/>
      <c r="AO31" s="334"/>
      <c r="AP31" s="42"/>
      <c r="AQ31" s="42"/>
      <c r="AR31" s="43"/>
      <c r="BE31" s="323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35">
        <v>0.12</v>
      </c>
      <c r="M32" s="334"/>
      <c r="N32" s="334"/>
      <c r="O32" s="334"/>
      <c r="P32" s="334"/>
      <c r="Q32" s="42"/>
      <c r="R32" s="42"/>
      <c r="S32" s="42"/>
      <c r="T32" s="42"/>
      <c r="U32" s="42"/>
      <c r="V32" s="42"/>
      <c r="W32" s="333">
        <f>ROUND(BC54, 2)</f>
        <v>0</v>
      </c>
      <c r="X32" s="334"/>
      <c r="Y32" s="334"/>
      <c r="Z32" s="334"/>
      <c r="AA32" s="334"/>
      <c r="AB32" s="334"/>
      <c r="AC32" s="334"/>
      <c r="AD32" s="334"/>
      <c r="AE32" s="334"/>
      <c r="AF32" s="42"/>
      <c r="AG32" s="42"/>
      <c r="AH32" s="42"/>
      <c r="AI32" s="42"/>
      <c r="AJ32" s="42"/>
      <c r="AK32" s="333">
        <v>0</v>
      </c>
      <c r="AL32" s="334"/>
      <c r="AM32" s="334"/>
      <c r="AN32" s="334"/>
      <c r="AO32" s="334"/>
      <c r="AP32" s="42"/>
      <c r="AQ32" s="42"/>
      <c r="AR32" s="43"/>
      <c r="BE32" s="323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35">
        <v>0</v>
      </c>
      <c r="M33" s="334"/>
      <c r="N33" s="334"/>
      <c r="O33" s="334"/>
      <c r="P33" s="334"/>
      <c r="Q33" s="42"/>
      <c r="R33" s="42"/>
      <c r="S33" s="42"/>
      <c r="T33" s="42"/>
      <c r="U33" s="42"/>
      <c r="V33" s="42"/>
      <c r="W33" s="333">
        <f>ROUND(BD54, 2)</f>
        <v>0</v>
      </c>
      <c r="X33" s="334"/>
      <c r="Y33" s="334"/>
      <c r="Z33" s="334"/>
      <c r="AA33" s="334"/>
      <c r="AB33" s="334"/>
      <c r="AC33" s="334"/>
      <c r="AD33" s="334"/>
      <c r="AE33" s="334"/>
      <c r="AF33" s="42"/>
      <c r="AG33" s="42"/>
      <c r="AH33" s="42"/>
      <c r="AI33" s="42"/>
      <c r="AJ33" s="42"/>
      <c r="AK33" s="333">
        <v>0</v>
      </c>
      <c r="AL33" s="334"/>
      <c r="AM33" s="334"/>
      <c r="AN33" s="334"/>
      <c r="AO33" s="334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36" t="s">
        <v>50</v>
      </c>
      <c r="Y35" s="337"/>
      <c r="Z35" s="337"/>
      <c r="AA35" s="337"/>
      <c r="AB35" s="337"/>
      <c r="AC35" s="46"/>
      <c r="AD35" s="46"/>
      <c r="AE35" s="46"/>
      <c r="AF35" s="46"/>
      <c r="AG35" s="46"/>
      <c r="AH35" s="46"/>
      <c r="AI35" s="46"/>
      <c r="AJ35" s="46"/>
      <c r="AK35" s="338">
        <f>SUM(AK26:AK33)</f>
        <v>0</v>
      </c>
      <c r="AL35" s="337"/>
      <c r="AM35" s="337"/>
      <c r="AN35" s="337"/>
      <c r="AO35" s="33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250505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0" t="str">
        <f>K6</f>
        <v>Informační centrum Územního plánu</v>
      </c>
      <c r="M45" s="341"/>
      <c r="N45" s="341"/>
      <c r="O45" s="341"/>
      <c r="P45" s="341"/>
      <c r="Q45" s="341"/>
      <c r="R45" s="341"/>
      <c r="S45" s="341"/>
      <c r="T45" s="341"/>
      <c r="U45" s="341"/>
      <c r="V45" s="341"/>
      <c r="W45" s="341"/>
      <c r="X45" s="341"/>
      <c r="Y45" s="341"/>
      <c r="Z45" s="341"/>
      <c r="AA45" s="341"/>
      <c r="AB45" s="341"/>
      <c r="AC45" s="341"/>
      <c r="AD45" s="341"/>
      <c r="AE45" s="341"/>
      <c r="AF45" s="341"/>
      <c r="AG45" s="341"/>
      <c r="AH45" s="341"/>
      <c r="AI45" s="341"/>
      <c r="AJ45" s="341"/>
      <c r="AK45" s="341"/>
      <c r="AL45" s="341"/>
      <c r="AM45" s="341"/>
      <c r="AN45" s="341"/>
      <c r="AO45" s="341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Ústí nad Labem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42" t="str">
        <f>IF(AN8= "","",AN8)</f>
        <v>5. 5. 2025</v>
      </c>
      <c r="AN47" s="342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Statutární město Ústí nad Labem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43" t="str">
        <f>IF(E17="","",E17)</f>
        <v>koucky-arch.cz, s.r.o.</v>
      </c>
      <c r="AN49" s="344"/>
      <c r="AO49" s="344"/>
      <c r="AP49" s="344"/>
      <c r="AQ49" s="37"/>
      <c r="AR49" s="40"/>
      <c r="AS49" s="345" t="s">
        <v>52</v>
      </c>
      <c r="AT49" s="346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43" t="str">
        <f>IF(E20="","",E20)</f>
        <v xml:space="preserve"> </v>
      </c>
      <c r="AN50" s="344"/>
      <c r="AO50" s="344"/>
      <c r="AP50" s="344"/>
      <c r="AQ50" s="37"/>
      <c r="AR50" s="40"/>
      <c r="AS50" s="347"/>
      <c r="AT50" s="348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9"/>
      <c r="AT51" s="350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1" t="s">
        <v>53</v>
      </c>
      <c r="D52" s="352"/>
      <c r="E52" s="352"/>
      <c r="F52" s="352"/>
      <c r="G52" s="352"/>
      <c r="H52" s="67"/>
      <c r="I52" s="353" t="s">
        <v>54</v>
      </c>
      <c r="J52" s="352"/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2"/>
      <c r="AA52" s="352"/>
      <c r="AB52" s="352"/>
      <c r="AC52" s="352"/>
      <c r="AD52" s="352"/>
      <c r="AE52" s="352"/>
      <c r="AF52" s="352"/>
      <c r="AG52" s="354" t="s">
        <v>55</v>
      </c>
      <c r="AH52" s="352"/>
      <c r="AI52" s="352"/>
      <c r="AJ52" s="352"/>
      <c r="AK52" s="352"/>
      <c r="AL52" s="352"/>
      <c r="AM52" s="352"/>
      <c r="AN52" s="353" t="s">
        <v>56</v>
      </c>
      <c r="AO52" s="352"/>
      <c r="AP52" s="352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8">
        <f>ROUND(SUM(AG55:AG56),2)</f>
        <v>0</v>
      </c>
      <c r="AH54" s="358"/>
      <c r="AI54" s="358"/>
      <c r="AJ54" s="358"/>
      <c r="AK54" s="358"/>
      <c r="AL54" s="358"/>
      <c r="AM54" s="358"/>
      <c r="AN54" s="359">
        <f>SUM(AG54,AT54)</f>
        <v>0</v>
      </c>
      <c r="AO54" s="359"/>
      <c r="AP54" s="359"/>
      <c r="AQ54" s="79" t="s">
        <v>19</v>
      </c>
      <c r="AR54" s="80"/>
      <c r="AS54" s="81">
        <f>ROUND(SUM(AS55:AS56),2)</f>
        <v>0</v>
      </c>
      <c r="AT54" s="82">
        <f>ROUND(SUM(AV54:AW54),2)</f>
        <v>0</v>
      </c>
      <c r="AU54" s="83">
        <f>ROUND(SUM(AU55:AU56),5)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ROUND(SUM(AZ55:AZ56),2)</f>
        <v>0</v>
      </c>
      <c r="BA54" s="82">
        <f>ROUND(SUM(BA55:BA56),2)</f>
        <v>0</v>
      </c>
      <c r="BB54" s="82">
        <f>ROUND(SUM(BB55:BB56),2)</f>
        <v>0</v>
      </c>
      <c r="BC54" s="82">
        <f>ROUND(SUM(BC55:BC56),2)</f>
        <v>0</v>
      </c>
      <c r="BD54" s="84">
        <f>ROUND(SUM(BD55:BD56),2)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6.5" hidden="1" customHeight="1">
      <c r="A55" s="87" t="s">
        <v>76</v>
      </c>
      <c r="B55" s="88"/>
      <c r="C55" s="89"/>
      <c r="D55" s="357" t="s">
        <v>77</v>
      </c>
      <c r="E55" s="357"/>
      <c r="F55" s="357"/>
      <c r="G55" s="357"/>
      <c r="H55" s="357"/>
      <c r="I55" s="90"/>
      <c r="J55" s="357" t="s">
        <v>78</v>
      </c>
      <c r="K55" s="357"/>
      <c r="L55" s="357"/>
      <c r="M55" s="357"/>
      <c r="N55" s="357"/>
      <c r="O55" s="357"/>
      <c r="P55" s="357"/>
      <c r="Q55" s="357"/>
      <c r="R55" s="357"/>
      <c r="S55" s="357"/>
      <c r="T55" s="357"/>
      <c r="U55" s="357"/>
      <c r="V55" s="357"/>
      <c r="W55" s="357"/>
      <c r="X55" s="357"/>
      <c r="Y55" s="357"/>
      <c r="Z55" s="357"/>
      <c r="AA55" s="357"/>
      <c r="AB55" s="357"/>
      <c r="AC55" s="357"/>
      <c r="AD55" s="357"/>
      <c r="AE55" s="357"/>
      <c r="AF55" s="357"/>
      <c r="AG55" s="355">
        <f>'EXP - Expozice'!J30</f>
        <v>0</v>
      </c>
      <c r="AH55" s="356"/>
      <c r="AI55" s="356"/>
      <c r="AJ55" s="356"/>
      <c r="AK55" s="356"/>
      <c r="AL55" s="356"/>
      <c r="AM55" s="356"/>
      <c r="AN55" s="355">
        <f>SUM(AG55,AT55)</f>
        <v>0</v>
      </c>
      <c r="AO55" s="356"/>
      <c r="AP55" s="356"/>
      <c r="AQ55" s="91" t="s">
        <v>79</v>
      </c>
      <c r="AR55" s="92"/>
      <c r="AS55" s="93">
        <v>0</v>
      </c>
      <c r="AT55" s="94">
        <f>ROUND(SUM(AV55:AW55),2)</f>
        <v>0</v>
      </c>
      <c r="AU55" s="95">
        <f>'EXP - Expozice'!P84</f>
        <v>0</v>
      </c>
      <c r="AV55" s="94">
        <f>'EXP - Expozice'!J33</f>
        <v>0</v>
      </c>
      <c r="AW55" s="94">
        <f>'EXP - Expozice'!J34</f>
        <v>0</v>
      </c>
      <c r="AX55" s="94">
        <f>'EXP - Expozice'!J35</f>
        <v>0</v>
      </c>
      <c r="AY55" s="94">
        <f>'EXP - Expozice'!J36</f>
        <v>0</v>
      </c>
      <c r="AZ55" s="94">
        <f>'EXP - Expozice'!F33</f>
        <v>0</v>
      </c>
      <c r="BA55" s="94">
        <f>'EXP - Expozice'!F34</f>
        <v>0</v>
      </c>
      <c r="BB55" s="94">
        <f>'EXP - Expozice'!F35</f>
        <v>0</v>
      </c>
      <c r="BC55" s="94">
        <f>'EXP - Expozice'!F36</f>
        <v>0</v>
      </c>
      <c r="BD55" s="96">
        <f>'EXP - Expozice'!F37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16.5" customHeight="1">
      <c r="A56" s="87" t="s">
        <v>76</v>
      </c>
      <c r="B56" s="88"/>
      <c r="C56" s="89"/>
      <c r="D56" s="357" t="s">
        <v>79</v>
      </c>
      <c r="E56" s="357"/>
      <c r="F56" s="357"/>
      <c r="G56" s="357"/>
      <c r="H56" s="357"/>
      <c r="I56" s="90"/>
      <c r="J56" s="357" t="s">
        <v>83</v>
      </c>
      <c r="K56" s="357"/>
      <c r="L56" s="357"/>
      <c r="M56" s="357"/>
      <c r="N56" s="357"/>
      <c r="O56" s="357"/>
      <c r="P56" s="357"/>
      <c r="Q56" s="357"/>
      <c r="R56" s="357"/>
      <c r="S56" s="357"/>
      <c r="T56" s="357"/>
      <c r="U56" s="357"/>
      <c r="V56" s="357"/>
      <c r="W56" s="357"/>
      <c r="X56" s="357"/>
      <c r="Y56" s="357"/>
      <c r="Z56" s="357"/>
      <c r="AA56" s="357"/>
      <c r="AB56" s="357"/>
      <c r="AC56" s="357"/>
      <c r="AD56" s="357"/>
      <c r="AE56" s="357"/>
      <c r="AF56" s="357"/>
      <c r="AG56" s="355">
        <f>'STA - Stavební část'!J30</f>
        <v>0</v>
      </c>
      <c r="AH56" s="356"/>
      <c r="AI56" s="356"/>
      <c r="AJ56" s="356"/>
      <c r="AK56" s="356"/>
      <c r="AL56" s="356"/>
      <c r="AM56" s="356"/>
      <c r="AN56" s="355">
        <f>SUM(AG56,AT56)</f>
        <v>0</v>
      </c>
      <c r="AO56" s="356"/>
      <c r="AP56" s="356"/>
      <c r="AQ56" s="91" t="s">
        <v>79</v>
      </c>
      <c r="AR56" s="92"/>
      <c r="AS56" s="98">
        <v>0</v>
      </c>
      <c r="AT56" s="99">
        <f>ROUND(SUM(AV56:AW56),2)</f>
        <v>0</v>
      </c>
      <c r="AU56" s="100">
        <f>'STA - Stavební část'!P85</f>
        <v>0</v>
      </c>
      <c r="AV56" s="99">
        <f>'STA - Stavební část'!J33</f>
        <v>0</v>
      </c>
      <c r="AW56" s="99">
        <f>'STA - Stavební část'!J34</f>
        <v>0</v>
      </c>
      <c r="AX56" s="99">
        <f>'STA - Stavební část'!J35</f>
        <v>0</v>
      </c>
      <c r="AY56" s="99">
        <f>'STA - Stavební část'!J36</f>
        <v>0</v>
      </c>
      <c r="AZ56" s="99">
        <f>'STA - Stavební část'!F33</f>
        <v>0</v>
      </c>
      <c r="BA56" s="99">
        <f>'STA - Stavební část'!F34</f>
        <v>0</v>
      </c>
      <c r="BB56" s="99">
        <f>'STA - Stavební část'!F35</f>
        <v>0</v>
      </c>
      <c r="BC56" s="99">
        <f>'STA - Stavební část'!F36</f>
        <v>0</v>
      </c>
      <c r="BD56" s="101">
        <f>'STA - Stavební část'!F37</f>
        <v>0</v>
      </c>
      <c r="BT56" s="97" t="s">
        <v>80</v>
      </c>
      <c r="BV56" s="97" t="s">
        <v>74</v>
      </c>
      <c r="BW56" s="97" t="s">
        <v>84</v>
      </c>
      <c r="BX56" s="97" t="s">
        <v>5</v>
      </c>
      <c r="CL56" s="97" t="s">
        <v>19</v>
      </c>
      <c r="CM56" s="97" t="s">
        <v>82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6.95" customHeight="1">
      <c r="A58" s="35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ASXIW0HxJd8+JUs8DMFdG4/crVPGwpoTZo4LcoQjqPHEyrw/k1JhQb7B6mrAvICzX29rQt1YMShmbWfbP1HrJg==" saltValue="112wzX7M/q+5DKO4wwKPYBDD8VpLIFRMBzn69gKrCreTT5gEUniEzBToKPXedEuRk3qU0y8k0rV6bkbnr3phA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EXP - Expozice'!C2" display="/"/>
    <hyperlink ref="A56" location="'STA - Stavební čás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topLeftCell="A47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18" t="s">
        <v>81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85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1" t="str">
        <f>'Rekapitulace stavby'!K6</f>
        <v>Informační centrum Územního plánu</v>
      </c>
      <c r="F7" s="362"/>
      <c r="G7" s="362"/>
      <c r="H7" s="362"/>
      <c r="L7" s="21"/>
    </row>
    <row r="8" spans="1:46" s="2" customFormat="1" ht="12" customHeight="1">
      <c r="A8" s="35"/>
      <c r="B8" s="40"/>
      <c r="C8" s="35"/>
      <c r="D8" s="106" t="s">
        <v>86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3" t="s">
        <v>87</v>
      </c>
      <c r="F9" s="364"/>
      <c r="G9" s="364"/>
      <c r="H9" s="36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5" t="str">
        <f>'Rekapitulace stavby'!E14</f>
        <v>Vyplň údaj</v>
      </c>
      <c r="F18" s="366"/>
      <c r="G18" s="366"/>
      <c r="H18" s="366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0"/>
      <c r="B27" s="111"/>
      <c r="C27" s="110"/>
      <c r="D27" s="110"/>
      <c r="E27" s="367" t="s">
        <v>37</v>
      </c>
      <c r="F27" s="367"/>
      <c r="G27" s="367"/>
      <c r="H27" s="36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ROUND((SUM(BE84:BE124)),  2)</f>
        <v>0</v>
      </c>
      <c r="G33" s="35"/>
      <c r="H33" s="35"/>
      <c r="I33" s="119">
        <v>0.21</v>
      </c>
      <c r="J33" s="118">
        <f>ROUND(((SUM(BE84:BE124))*I33),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ROUND((SUM(BF84:BF124)),  2)</f>
        <v>0</v>
      </c>
      <c r="G34" s="35"/>
      <c r="H34" s="35"/>
      <c r="I34" s="119">
        <v>0.12</v>
      </c>
      <c r="J34" s="118">
        <f>ROUND(((SUM(BF84:BF124))*I34),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ROUND((SUM(BG84:BG124)),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ROUND((SUM(BH84:BH124)),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ROUND((SUM(BI84:BI124)),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8" t="str">
        <f>E7</f>
        <v>Informační centrum Územního plánu</v>
      </c>
      <c r="F48" s="369"/>
      <c r="G48" s="369"/>
      <c r="H48" s="36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0" t="str">
        <f>E9</f>
        <v>EXP - Expozice</v>
      </c>
      <c r="F50" s="370"/>
      <c r="G50" s="370"/>
      <c r="H50" s="37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Ústí nad Labem</v>
      </c>
      <c r="G52" s="37"/>
      <c r="H52" s="37"/>
      <c r="I52" s="30" t="s">
        <v>23</v>
      </c>
      <c r="J52" s="60" t="str">
        <f>IF(J12="","",J12)</f>
        <v>5. 5. 2025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Statutární město Ústí nad Labem</v>
      </c>
      <c r="G54" s="37"/>
      <c r="H54" s="37"/>
      <c r="I54" s="30" t="s">
        <v>31</v>
      </c>
      <c r="J54" s="33" t="str">
        <f>E21</f>
        <v>koucky-arch.cz,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89</v>
      </c>
      <c r="D57" s="132"/>
      <c r="E57" s="132"/>
      <c r="F57" s="132"/>
      <c r="G57" s="132"/>
      <c r="H57" s="132"/>
      <c r="I57" s="132"/>
      <c r="J57" s="133" t="s">
        <v>90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91</v>
      </c>
    </row>
    <row r="60" spans="1:47" s="9" customFormat="1" ht="24.95" customHeight="1">
      <c r="B60" s="135"/>
      <c r="C60" s="136"/>
      <c r="D60" s="137" t="s">
        <v>92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9" customFormat="1" ht="24.95" customHeight="1">
      <c r="B61" s="135"/>
      <c r="C61" s="136"/>
      <c r="D61" s="137" t="s">
        <v>93</v>
      </c>
      <c r="E61" s="138"/>
      <c r="F61" s="138"/>
      <c r="G61" s="138"/>
      <c r="H61" s="138"/>
      <c r="I61" s="138"/>
      <c r="J61" s="139">
        <f>J88</f>
        <v>0</v>
      </c>
      <c r="K61" s="136"/>
      <c r="L61" s="140"/>
    </row>
    <row r="62" spans="1:47" s="9" customFormat="1" ht="24.95" customHeight="1">
      <c r="B62" s="135"/>
      <c r="C62" s="136"/>
      <c r="D62" s="137" t="s">
        <v>94</v>
      </c>
      <c r="E62" s="138"/>
      <c r="F62" s="138"/>
      <c r="G62" s="138"/>
      <c r="H62" s="138"/>
      <c r="I62" s="138"/>
      <c r="J62" s="139">
        <f>J101</f>
        <v>0</v>
      </c>
      <c r="K62" s="136"/>
      <c r="L62" s="140"/>
    </row>
    <row r="63" spans="1:47" s="9" customFormat="1" ht="24.95" customHeight="1">
      <c r="B63" s="135"/>
      <c r="C63" s="136"/>
      <c r="D63" s="137" t="s">
        <v>95</v>
      </c>
      <c r="E63" s="138"/>
      <c r="F63" s="138"/>
      <c r="G63" s="138"/>
      <c r="H63" s="138"/>
      <c r="I63" s="138"/>
      <c r="J63" s="139">
        <f>J112</f>
        <v>0</v>
      </c>
      <c r="K63" s="136"/>
      <c r="L63" s="140"/>
    </row>
    <row r="64" spans="1:47" s="9" customFormat="1" ht="24.95" customHeight="1">
      <c r="B64" s="135"/>
      <c r="C64" s="136"/>
      <c r="D64" s="137" t="s">
        <v>96</v>
      </c>
      <c r="E64" s="138"/>
      <c r="F64" s="138"/>
      <c r="G64" s="138"/>
      <c r="H64" s="138"/>
      <c r="I64" s="138"/>
      <c r="J64" s="139">
        <f>J120</f>
        <v>0</v>
      </c>
      <c r="K64" s="136"/>
      <c r="L64" s="140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97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68" t="str">
        <f>E7</f>
        <v>Informační centrum Územního plánu</v>
      </c>
      <c r="F74" s="369"/>
      <c r="G74" s="369"/>
      <c r="H74" s="369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86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40" t="str">
        <f>E9</f>
        <v>EXP - Expozice</v>
      </c>
      <c r="F76" s="370"/>
      <c r="G76" s="370"/>
      <c r="H76" s="370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Ústí nad Labem</v>
      </c>
      <c r="G78" s="37"/>
      <c r="H78" s="37"/>
      <c r="I78" s="30" t="s">
        <v>23</v>
      </c>
      <c r="J78" s="60" t="str">
        <f>IF(J12="","",J12)</f>
        <v>5. 5. 2025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25</v>
      </c>
      <c r="D80" s="37"/>
      <c r="E80" s="37"/>
      <c r="F80" s="28" t="str">
        <f>E15</f>
        <v>Statutární město Ústí nad Labem</v>
      </c>
      <c r="G80" s="37"/>
      <c r="H80" s="37"/>
      <c r="I80" s="30" t="s">
        <v>31</v>
      </c>
      <c r="J80" s="33" t="str">
        <f>E21</f>
        <v>koucky-arch.cz, s.r.o.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29</v>
      </c>
      <c r="D81" s="37"/>
      <c r="E81" s="37"/>
      <c r="F81" s="28" t="str">
        <f>IF(E18="","",E18)</f>
        <v>Vyplň údaj</v>
      </c>
      <c r="G81" s="37"/>
      <c r="H81" s="37"/>
      <c r="I81" s="30" t="s">
        <v>34</v>
      </c>
      <c r="J81" s="33" t="str">
        <f>E24</f>
        <v xml:space="preserve"> 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0" customFormat="1" ht="29.25" customHeight="1">
      <c r="A83" s="141"/>
      <c r="B83" s="142"/>
      <c r="C83" s="143" t="s">
        <v>98</v>
      </c>
      <c r="D83" s="144" t="s">
        <v>57</v>
      </c>
      <c r="E83" s="144" t="s">
        <v>53</v>
      </c>
      <c r="F83" s="144" t="s">
        <v>54</v>
      </c>
      <c r="G83" s="144" t="s">
        <v>99</v>
      </c>
      <c r="H83" s="144" t="s">
        <v>100</v>
      </c>
      <c r="I83" s="144" t="s">
        <v>101</v>
      </c>
      <c r="J83" s="144" t="s">
        <v>90</v>
      </c>
      <c r="K83" s="145" t="s">
        <v>102</v>
      </c>
      <c r="L83" s="146"/>
      <c r="M83" s="69" t="s">
        <v>19</v>
      </c>
      <c r="N83" s="70" t="s">
        <v>42</v>
      </c>
      <c r="O83" s="70" t="s">
        <v>103</v>
      </c>
      <c r="P83" s="70" t="s">
        <v>104</v>
      </c>
      <c r="Q83" s="70" t="s">
        <v>105</v>
      </c>
      <c r="R83" s="70" t="s">
        <v>106</v>
      </c>
      <c r="S83" s="70" t="s">
        <v>107</v>
      </c>
      <c r="T83" s="71" t="s">
        <v>108</v>
      </c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</row>
    <row r="84" spans="1:65" s="2" customFormat="1" ht="22.9" customHeight="1">
      <c r="A84" s="35"/>
      <c r="B84" s="36"/>
      <c r="C84" s="76" t="s">
        <v>109</v>
      </c>
      <c r="D84" s="37"/>
      <c r="E84" s="37"/>
      <c r="F84" s="37"/>
      <c r="G84" s="37"/>
      <c r="H84" s="37"/>
      <c r="I84" s="37"/>
      <c r="J84" s="147">
        <f>BK84</f>
        <v>0</v>
      </c>
      <c r="K84" s="37"/>
      <c r="L84" s="40"/>
      <c r="M84" s="72"/>
      <c r="N84" s="148"/>
      <c r="O84" s="73"/>
      <c r="P84" s="149">
        <f>P85+P88+P101+P112+P120</f>
        <v>0</v>
      </c>
      <c r="Q84" s="73"/>
      <c r="R84" s="149">
        <f>R85+R88+R101+R112+R120</f>
        <v>0</v>
      </c>
      <c r="S84" s="73"/>
      <c r="T84" s="150">
        <f>T85+T88+T101+T112+T120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71</v>
      </c>
      <c r="AU84" s="18" t="s">
        <v>91</v>
      </c>
      <c r="BK84" s="151">
        <f>BK85+BK88+BK101+BK112+BK120</f>
        <v>0</v>
      </c>
    </row>
    <row r="85" spans="1:65" s="11" customFormat="1" ht="25.9" customHeight="1">
      <c r="B85" s="152"/>
      <c r="C85" s="153"/>
      <c r="D85" s="154" t="s">
        <v>71</v>
      </c>
      <c r="E85" s="155" t="s">
        <v>110</v>
      </c>
      <c r="F85" s="155" t="s">
        <v>111</v>
      </c>
      <c r="G85" s="153"/>
      <c r="H85" s="153"/>
      <c r="I85" s="156"/>
      <c r="J85" s="157">
        <f>BK85</f>
        <v>0</v>
      </c>
      <c r="K85" s="153"/>
      <c r="L85" s="158"/>
      <c r="M85" s="159"/>
      <c r="N85" s="160"/>
      <c r="O85" s="160"/>
      <c r="P85" s="161">
        <f>SUM(P86:P87)</f>
        <v>0</v>
      </c>
      <c r="Q85" s="160"/>
      <c r="R85" s="161">
        <f>SUM(R86:R87)</f>
        <v>0</v>
      </c>
      <c r="S85" s="160"/>
      <c r="T85" s="162">
        <f>SUM(T86:T87)</f>
        <v>0</v>
      </c>
      <c r="AR85" s="163" t="s">
        <v>80</v>
      </c>
      <c r="AT85" s="164" t="s">
        <v>71</v>
      </c>
      <c r="AU85" s="164" t="s">
        <v>72</v>
      </c>
      <c r="AY85" s="163" t="s">
        <v>112</v>
      </c>
      <c r="BK85" s="165">
        <f>SUM(BK86:BK87)</f>
        <v>0</v>
      </c>
    </row>
    <row r="86" spans="1:65" s="2" customFormat="1" ht="24.2" customHeight="1">
      <c r="A86" s="35"/>
      <c r="B86" s="36"/>
      <c r="C86" s="166" t="s">
        <v>80</v>
      </c>
      <c r="D86" s="166" t="s">
        <v>113</v>
      </c>
      <c r="E86" s="167" t="s">
        <v>114</v>
      </c>
      <c r="F86" s="168" t="s">
        <v>115</v>
      </c>
      <c r="G86" s="169" t="s">
        <v>116</v>
      </c>
      <c r="H86" s="170">
        <v>21</v>
      </c>
      <c r="I86" s="171"/>
      <c r="J86" s="172">
        <f>ROUND(I86*H86,2)</f>
        <v>0</v>
      </c>
      <c r="K86" s="168" t="s">
        <v>19</v>
      </c>
      <c r="L86" s="40"/>
      <c r="M86" s="173" t="s">
        <v>19</v>
      </c>
      <c r="N86" s="174" t="s">
        <v>43</v>
      </c>
      <c r="O86" s="65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77" t="s">
        <v>117</v>
      </c>
      <c r="AT86" s="177" t="s">
        <v>113</v>
      </c>
      <c r="AU86" s="177" t="s">
        <v>80</v>
      </c>
      <c r="AY86" s="18" t="s">
        <v>112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8" t="s">
        <v>80</v>
      </c>
      <c r="BK86" s="178">
        <f>ROUND(I86*H86,2)</f>
        <v>0</v>
      </c>
      <c r="BL86" s="18" t="s">
        <v>117</v>
      </c>
      <c r="BM86" s="177" t="s">
        <v>82</v>
      </c>
    </row>
    <row r="87" spans="1:65" s="2" customFormat="1" ht="24.2" customHeight="1">
      <c r="A87" s="35"/>
      <c r="B87" s="36"/>
      <c r="C87" s="166" t="s">
        <v>82</v>
      </c>
      <c r="D87" s="166" t="s">
        <v>113</v>
      </c>
      <c r="E87" s="167" t="s">
        <v>118</v>
      </c>
      <c r="F87" s="168" t="s">
        <v>119</v>
      </c>
      <c r="G87" s="169" t="s">
        <v>116</v>
      </c>
      <c r="H87" s="170">
        <v>33</v>
      </c>
      <c r="I87" s="171"/>
      <c r="J87" s="172">
        <f>ROUND(I87*H87,2)</f>
        <v>0</v>
      </c>
      <c r="K87" s="168" t="s">
        <v>19</v>
      </c>
      <c r="L87" s="40"/>
      <c r="M87" s="173" t="s">
        <v>19</v>
      </c>
      <c r="N87" s="174" t="s">
        <v>43</v>
      </c>
      <c r="O87" s="65"/>
      <c r="P87" s="175">
        <f>O87*H87</f>
        <v>0</v>
      </c>
      <c r="Q87" s="175">
        <v>0</v>
      </c>
      <c r="R87" s="175">
        <f>Q87*H87</f>
        <v>0</v>
      </c>
      <c r="S87" s="175">
        <v>0</v>
      </c>
      <c r="T87" s="176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77" t="s">
        <v>117</v>
      </c>
      <c r="AT87" s="177" t="s">
        <v>113</v>
      </c>
      <c r="AU87" s="177" t="s">
        <v>80</v>
      </c>
      <c r="AY87" s="18" t="s">
        <v>112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18" t="s">
        <v>80</v>
      </c>
      <c r="BK87" s="178">
        <f>ROUND(I87*H87,2)</f>
        <v>0</v>
      </c>
      <c r="BL87" s="18" t="s">
        <v>117</v>
      </c>
      <c r="BM87" s="177" t="s">
        <v>117</v>
      </c>
    </row>
    <row r="88" spans="1:65" s="11" customFormat="1" ht="25.9" customHeight="1">
      <c r="B88" s="152"/>
      <c r="C88" s="153"/>
      <c r="D88" s="154" t="s">
        <v>71</v>
      </c>
      <c r="E88" s="155" t="s">
        <v>120</v>
      </c>
      <c r="F88" s="155" t="s">
        <v>121</v>
      </c>
      <c r="G88" s="153"/>
      <c r="H88" s="153"/>
      <c r="I88" s="156"/>
      <c r="J88" s="157">
        <f>BK88</f>
        <v>0</v>
      </c>
      <c r="K88" s="153"/>
      <c r="L88" s="158"/>
      <c r="M88" s="159"/>
      <c r="N88" s="160"/>
      <c r="O88" s="160"/>
      <c r="P88" s="161">
        <f>SUM(P89:P100)</f>
        <v>0</v>
      </c>
      <c r="Q88" s="160"/>
      <c r="R88" s="161">
        <f>SUM(R89:R100)</f>
        <v>0</v>
      </c>
      <c r="S88" s="160"/>
      <c r="T88" s="162">
        <f>SUM(T89:T100)</f>
        <v>0</v>
      </c>
      <c r="AR88" s="163" t="s">
        <v>80</v>
      </c>
      <c r="AT88" s="164" t="s">
        <v>71</v>
      </c>
      <c r="AU88" s="164" t="s">
        <v>72</v>
      </c>
      <c r="AY88" s="163" t="s">
        <v>112</v>
      </c>
      <c r="BK88" s="165">
        <f>SUM(BK89:BK100)</f>
        <v>0</v>
      </c>
    </row>
    <row r="89" spans="1:65" s="2" customFormat="1" ht="24.2" customHeight="1">
      <c r="A89" s="35"/>
      <c r="B89" s="36"/>
      <c r="C89" s="166" t="s">
        <v>122</v>
      </c>
      <c r="D89" s="166" t="s">
        <v>113</v>
      </c>
      <c r="E89" s="167" t="s">
        <v>123</v>
      </c>
      <c r="F89" s="168" t="s">
        <v>124</v>
      </c>
      <c r="G89" s="169" t="s">
        <v>125</v>
      </c>
      <c r="H89" s="170">
        <v>1</v>
      </c>
      <c r="I89" s="171"/>
      <c r="J89" s="172">
        <f t="shared" ref="J89:J100" si="0">ROUND(I89*H89,2)</f>
        <v>0</v>
      </c>
      <c r="K89" s="168" t="s">
        <v>19</v>
      </c>
      <c r="L89" s="40"/>
      <c r="M89" s="173" t="s">
        <v>19</v>
      </c>
      <c r="N89" s="174" t="s">
        <v>43</v>
      </c>
      <c r="O89" s="65"/>
      <c r="P89" s="175">
        <f t="shared" ref="P89:P100" si="1">O89*H89</f>
        <v>0</v>
      </c>
      <c r="Q89" s="175">
        <v>0</v>
      </c>
      <c r="R89" s="175">
        <f t="shared" ref="R89:R100" si="2">Q89*H89</f>
        <v>0</v>
      </c>
      <c r="S89" s="175">
        <v>0</v>
      </c>
      <c r="T89" s="176">
        <f t="shared" ref="T89:T100" si="3"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77" t="s">
        <v>117</v>
      </c>
      <c r="AT89" s="177" t="s">
        <v>113</v>
      </c>
      <c r="AU89" s="177" t="s">
        <v>80</v>
      </c>
      <c r="AY89" s="18" t="s">
        <v>112</v>
      </c>
      <c r="BE89" s="178">
        <f t="shared" ref="BE89:BE100" si="4">IF(N89="základní",J89,0)</f>
        <v>0</v>
      </c>
      <c r="BF89" s="178">
        <f t="shared" ref="BF89:BF100" si="5">IF(N89="snížená",J89,0)</f>
        <v>0</v>
      </c>
      <c r="BG89" s="178">
        <f t="shared" ref="BG89:BG100" si="6">IF(N89="zákl. přenesená",J89,0)</f>
        <v>0</v>
      </c>
      <c r="BH89" s="178">
        <f t="shared" ref="BH89:BH100" si="7">IF(N89="sníž. přenesená",J89,0)</f>
        <v>0</v>
      </c>
      <c r="BI89" s="178">
        <f t="shared" ref="BI89:BI100" si="8">IF(N89="nulová",J89,0)</f>
        <v>0</v>
      </c>
      <c r="BJ89" s="18" t="s">
        <v>80</v>
      </c>
      <c r="BK89" s="178">
        <f t="shared" ref="BK89:BK100" si="9">ROUND(I89*H89,2)</f>
        <v>0</v>
      </c>
      <c r="BL89" s="18" t="s">
        <v>117</v>
      </c>
      <c r="BM89" s="177" t="s">
        <v>126</v>
      </c>
    </row>
    <row r="90" spans="1:65" s="2" customFormat="1" ht="33" customHeight="1">
      <c r="A90" s="35"/>
      <c r="B90" s="36"/>
      <c r="C90" s="166" t="s">
        <v>117</v>
      </c>
      <c r="D90" s="166" t="s">
        <v>113</v>
      </c>
      <c r="E90" s="167" t="s">
        <v>127</v>
      </c>
      <c r="F90" s="168" t="s">
        <v>128</v>
      </c>
      <c r="G90" s="169" t="s">
        <v>125</v>
      </c>
      <c r="H90" s="170">
        <v>1</v>
      </c>
      <c r="I90" s="171"/>
      <c r="J90" s="172">
        <f t="shared" si="0"/>
        <v>0</v>
      </c>
      <c r="K90" s="168" t="s">
        <v>19</v>
      </c>
      <c r="L90" s="40"/>
      <c r="M90" s="173" t="s">
        <v>19</v>
      </c>
      <c r="N90" s="174" t="s">
        <v>43</v>
      </c>
      <c r="O90" s="65"/>
      <c r="P90" s="175">
        <f t="shared" si="1"/>
        <v>0</v>
      </c>
      <c r="Q90" s="175">
        <v>0</v>
      </c>
      <c r="R90" s="175">
        <f t="shared" si="2"/>
        <v>0</v>
      </c>
      <c r="S90" s="175">
        <v>0</v>
      </c>
      <c r="T90" s="176">
        <f t="shared" si="3"/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77" t="s">
        <v>117</v>
      </c>
      <c r="AT90" s="177" t="s">
        <v>113</v>
      </c>
      <c r="AU90" s="177" t="s">
        <v>80</v>
      </c>
      <c r="AY90" s="18" t="s">
        <v>112</v>
      </c>
      <c r="BE90" s="178">
        <f t="shared" si="4"/>
        <v>0</v>
      </c>
      <c r="BF90" s="178">
        <f t="shared" si="5"/>
        <v>0</v>
      </c>
      <c r="BG90" s="178">
        <f t="shared" si="6"/>
        <v>0</v>
      </c>
      <c r="BH90" s="178">
        <f t="shared" si="7"/>
        <v>0</v>
      </c>
      <c r="BI90" s="178">
        <f t="shared" si="8"/>
        <v>0</v>
      </c>
      <c r="BJ90" s="18" t="s">
        <v>80</v>
      </c>
      <c r="BK90" s="178">
        <f t="shared" si="9"/>
        <v>0</v>
      </c>
      <c r="BL90" s="18" t="s">
        <v>117</v>
      </c>
      <c r="BM90" s="177" t="s">
        <v>129</v>
      </c>
    </row>
    <row r="91" spans="1:65" s="2" customFormat="1" ht="24.2" customHeight="1">
      <c r="A91" s="35"/>
      <c r="B91" s="36"/>
      <c r="C91" s="166" t="s">
        <v>130</v>
      </c>
      <c r="D91" s="166" t="s">
        <v>113</v>
      </c>
      <c r="E91" s="167" t="s">
        <v>131</v>
      </c>
      <c r="F91" s="168" t="s">
        <v>132</v>
      </c>
      <c r="G91" s="169" t="s">
        <v>125</v>
      </c>
      <c r="H91" s="170">
        <v>1</v>
      </c>
      <c r="I91" s="171"/>
      <c r="J91" s="172">
        <f t="shared" si="0"/>
        <v>0</v>
      </c>
      <c r="K91" s="168" t="s">
        <v>19</v>
      </c>
      <c r="L91" s="40"/>
      <c r="M91" s="173" t="s">
        <v>19</v>
      </c>
      <c r="N91" s="174" t="s">
        <v>43</v>
      </c>
      <c r="O91" s="65"/>
      <c r="P91" s="175">
        <f t="shared" si="1"/>
        <v>0</v>
      </c>
      <c r="Q91" s="175">
        <v>0</v>
      </c>
      <c r="R91" s="175">
        <f t="shared" si="2"/>
        <v>0</v>
      </c>
      <c r="S91" s="175">
        <v>0</v>
      </c>
      <c r="T91" s="176">
        <f t="shared" si="3"/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77" t="s">
        <v>117</v>
      </c>
      <c r="AT91" s="177" t="s">
        <v>113</v>
      </c>
      <c r="AU91" s="177" t="s">
        <v>80</v>
      </c>
      <c r="AY91" s="18" t="s">
        <v>112</v>
      </c>
      <c r="BE91" s="178">
        <f t="shared" si="4"/>
        <v>0</v>
      </c>
      <c r="BF91" s="178">
        <f t="shared" si="5"/>
        <v>0</v>
      </c>
      <c r="BG91" s="178">
        <f t="shared" si="6"/>
        <v>0</v>
      </c>
      <c r="BH91" s="178">
        <f t="shared" si="7"/>
        <v>0</v>
      </c>
      <c r="BI91" s="178">
        <f t="shared" si="8"/>
        <v>0</v>
      </c>
      <c r="BJ91" s="18" t="s">
        <v>80</v>
      </c>
      <c r="BK91" s="178">
        <f t="shared" si="9"/>
        <v>0</v>
      </c>
      <c r="BL91" s="18" t="s">
        <v>117</v>
      </c>
      <c r="BM91" s="177" t="s">
        <v>133</v>
      </c>
    </row>
    <row r="92" spans="1:65" s="2" customFormat="1" ht="24.2" customHeight="1">
      <c r="A92" s="35"/>
      <c r="B92" s="36"/>
      <c r="C92" s="166" t="s">
        <v>126</v>
      </c>
      <c r="D92" s="166" t="s">
        <v>113</v>
      </c>
      <c r="E92" s="167" t="s">
        <v>134</v>
      </c>
      <c r="F92" s="168" t="s">
        <v>132</v>
      </c>
      <c r="G92" s="169" t="s">
        <v>125</v>
      </c>
      <c r="H92" s="170">
        <v>1</v>
      </c>
      <c r="I92" s="171"/>
      <c r="J92" s="172">
        <f t="shared" si="0"/>
        <v>0</v>
      </c>
      <c r="K92" s="168" t="s">
        <v>19</v>
      </c>
      <c r="L92" s="40"/>
      <c r="M92" s="173" t="s">
        <v>19</v>
      </c>
      <c r="N92" s="174" t="s">
        <v>43</v>
      </c>
      <c r="O92" s="65"/>
      <c r="P92" s="175">
        <f t="shared" si="1"/>
        <v>0</v>
      </c>
      <c r="Q92" s="175">
        <v>0</v>
      </c>
      <c r="R92" s="175">
        <f t="shared" si="2"/>
        <v>0</v>
      </c>
      <c r="S92" s="175">
        <v>0</v>
      </c>
      <c r="T92" s="176">
        <f t="shared" si="3"/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77" t="s">
        <v>117</v>
      </c>
      <c r="AT92" s="177" t="s">
        <v>113</v>
      </c>
      <c r="AU92" s="177" t="s">
        <v>80</v>
      </c>
      <c r="AY92" s="18" t="s">
        <v>112</v>
      </c>
      <c r="BE92" s="178">
        <f t="shared" si="4"/>
        <v>0</v>
      </c>
      <c r="BF92" s="178">
        <f t="shared" si="5"/>
        <v>0</v>
      </c>
      <c r="BG92" s="178">
        <f t="shared" si="6"/>
        <v>0</v>
      </c>
      <c r="BH92" s="178">
        <f t="shared" si="7"/>
        <v>0</v>
      </c>
      <c r="BI92" s="178">
        <f t="shared" si="8"/>
        <v>0</v>
      </c>
      <c r="BJ92" s="18" t="s">
        <v>80</v>
      </c>
      <c r="BK92" s="178">
        <f t="shared" si="9"/>
        <v>0</v>
      </c>
      <c r="BL92" s="18" t="s">
        <v>117</v>
      </c>
      <c r="BM92" s="177" t="s">
        <v>8</v>
      </c>
    </row>
    <row r="93" spans="1:65" s="2" customFormat="1" ht="24.2" customHeight="1">
      <c r="A93" s="35"/>
      <c r="B93" s="36"/>
      <c r="C93" s="166" t="s">
        <v>135</v>
      </c>
      <c r="D93" s="166" t="s">
        <v>113</v>
      </c>
      <c r="E93" s="167" t="s">
        <v>136</v>
      </c>
      <c r="F93" s="168" t="s">
        <v>137</v>
      </c>
      <c r="G93" s="169" t="s">
        <v>125</v>
      </c>
      <c r="H93" s="170">
        <v>1</v>
      </c>
      <c r="I93" s="171"/>
      <c r="J93" s="172">
        <f t="shared" si="0"/>
        <v>0</v>
      </c>
      <c r="K93" s="168" t="s">
        <v>19</v>
      </c>
      <c r="L93" s="40"/>
      <c r="M93" s="173" t="s">
        <v>19</v>
      </c>
      <c r="N93" s="174" t="s">
        <v>43</v>
      </c>
      <c r="O93" s="65"/>
      <c r="P93" s="175">
        <f t="shared" si="1"/>
        <v>0</v>
      </c>
      <c r="Q93" s="175">
        <v>0</v>
      </c>
      <c r="R93" s="175">
        <f t="shared" si="2"/>
        <v>0</v>
      </c>
      <c r="S93" s="175">
        <v>0</v>
      </c>
      <c r="T93" s="176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77" t="s">
        <v>117</v>
      </c>
      <c r="AT93" s="177" t="s">
        <v>113</v>
      </c>
      <c r="AU93" s="177" t="s">
        <v>80</v>
      </c>
      <c r="AY93" s="18" t="s">
        <v>112</v>
      </c>
      <c r="BE93" s="178">
        <f t="shared" si="4"/>
        <v>0</v>
      </c>
      <c r="BF93" s="178">
        <f t="shared" si="5"/>
        <v>0</v>
      </c>
      <c r="BG93" s="178">
        <f t="shared" si="6"/>
        <v>0</v>
      </c>
      <c r="BH93" s="178">
        <f t="shared" si="7"/>
        <v>0</v>
      </c>
      <c r="BI93" s="178">
        <f t="shared" si="8"/>
        <v>0</v>
      </c>
      <c r="BJ93" s="18" t="s">
        <v>80</v>
      </c>
      <c r="BK93" s="178">
        <f t="shared" si="9"/>
        <v>0</v>
      </c>
      <c r="BL93" s="18" t="s">
        <v>117</v>
      </c>
      <c r="BM93" s="177" t="s">
        <v>138</v>
      </c>
    </row>
    <row r="94" spans="1:65" s="2" customFormat="1" ht="33" customHeight="1">
      <c r="A94" s="35"/>
      <c r="B94" s="36"/>
      <c r="C94" s="166" t="s">
        <v>129</v>
      </c>
      <c r="D94" s="166" t="s">
        <v>113</v>
      </c>
      <c r="E94" s="167" t="s">
        <v>139</v>
      </c>
      <c r="F94" s="168" t="s">
        <v>140</v>
      </c>
      <c r="G94" s="169" t="s">
        <v>125</v>
      </c>
      <c r="H94" s="170">
        <v>1</v>
      </c>
      <c r="I94" s="171"/>
      <c r="J94" s="172">
        <f t="shared" si="0"/>
        <v>0</v>
      </c>
      <c r="K94" s="168" t="s">
        <v>19</v>
      </c>
      <c r="L94" s="40"/>
      <c r="M94" s="173" t="s">
        <v>19</v>
      </c>
      <c r="N94" s="174" t="s">
        <v>43</v>
      </c>
      <c r="O94" s="65"/>
      <c r="P94" s="175">
        <f t="shared" si="1"/>
        <v>0</v>
      </c>
      <c r="Q94" s="175">
        <v>0</v>
      </c>
      <c r="R94" s="175">
        <f t="shared" si="2"/>
        <v>0</v>
      </c>
      <c r="S94" s="175">
        <v>0</v>
      </c>
      <c r="T94" s="176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77" t="s">
        <v>117</v>
      </c>
      <c r="AT94" s="177" t="s">
        <v>113</v>
      </c>
      <c r="AU94" s="177" t="s">
        <v>80</v>
      </c>
      <c r="AY94" s="18" t="s">
        <v>112</v>
      </c>
      <c r="BE94" s="178">
        <f t="shared" si="4"/>
        <v>0</v>
      </c>
      <c r="BF94" s="178">
        <f t="shared" si="5"/>
        <v>0</v>
      </c>
      <c r="BG94" s="178">
        <f t="shared" si="6"/>
        <v>0</v>
      </c>
      <c r="BH94" s="178">
        <f t="shared" si="7"/>
        <v>0</v>
      </c>
      <c r="BI94" s="178">
        <f t="shared" si="8"/>
        <v>0</v>
      </c>
      <c r="BJ94" s="18" t="s">
        <v>80</v>
      </c>
      <c r="BK94" s="178">
        <f t="shared" si="9"/>
        <v>0</v>
      </c>
      <c r="BL94" s="18" t="s">
        <v>117</v>
      </c>
      <c r="BM94" s="177" t="s">
        <v>141</v>
      </c>
    </row>
    <row r="95" spans="1:65" s="2" customFormat="1" ht="33" customHeight="1">
      <c r="A95" s="35"/>
      <c r="B95" s="36"/>
      <c r="C95" s="166" t="s">
        <v>142</v>
      </c>
      <c r="D95" s="166" t="s">
        <v>113</v>
      </c>
      <c r="E95" s="167" t="s">
        <v>143</v>
      </c>
      <c r="F95" s="168" t="s">
        <v>144</v>
      </c>
      <c r="G95" s="169" t="s">
        <v>125</v>
      </c>
      <c r="H95" s="170">
        <v>1</v>
      </c>
      <c r="I95" s="171"/>
      <c r="J95" s="172">
        <f t="shared" si="0"/>
        <v>0</v>
      </c>
      <c r="K95" s="168" t="s">
        <v>19</v>
      </c>
      <c r="L95" s="40"/>
      <c r="M95" s="173" t="s">
        <v>19</v>
      </c>
      <c r="N95" s="174" t="s">
        <v>43</v>
      </c>
      <c r="O95" s="65"/>
      <c r="P95" s="175">
        <f t="shared" si="1"/>
        <v>0</v>
      </c>
      <c r="Q95" s="175">
        <v>0</v>
      </c>
      <c r="R95" s="175">
        <f t="shared" si="2"/>
        <v>0</v>
      </c>
      <c r="S95" s="175">
        <v>0</v>
      </c>
      <c r="T95" s="176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77" t="s">
        <v>117</v>
      </c>
      <c r="AT95" s="177" t="s">
        <v>113</v>
      </c>
      <c r="AU95" s="177" t="s">
        <v>80</v>
      </c>
      <c r="AY95" s="18" t="s">
        <v>112</v>
      </c>
      <c r="BE95" s="178">
        <f t="shared" si="4"/>
        <v>0</v>
      </c>
      <c r="BF95" s="178">
        <f t="shared" si="5"/>
        <v>0</v>
      </c>
      <c r="BG95" s="178">
        <f t="shared" si="6"/>
        <v>0</v>
      </c>
      <c r="BH95" s="178">
        <f t="shared" si="7"/>
        <v>0</v>
      </c>
      <c r="BI95" s="178">
        <f t="shared" si="8"/>
        <v>0</v>
      </c>
      <c r="BJ95" s="18" t="s">
        <v>80</v>
      </c>
      <c r="BK95" s="178">
        <f t="shared" si="9"/>
        <v>0</v>
      </c>
      <c r="BL95" s="18" t="s">
        <v>117</v>
      </c>
      <c r="BM95" s="177" t="s">
        <v>145</v>
      </c>
    </row>
    <row r="96" spans="1:65" s="2" customFormat="1" ht="24.2" customHeight="1">
      <c r="A96" s="35"/>
      <c r="B96" s="36"/>
      <c r="C96" s="166" t="s">
        <v>133</v>
      </c>
      <c r="D96" s="166" t="s">
        <v>113</v>
      </c>
      <c r="E96" s="167" t="s">
        <v>146</v>
      </c>
      <c r="F96" s="168" t="s">
        <v>147</v>
      </c>
      <c r="G96" s="169" t="s">
        <v>125</v>
      </c>
      <c r="H96" s="170">
        <v>1</v>
      </c>
      <c r="I96" s="171"/>
      <c r="J96" s="172">
        <f t="shared" si="0"/>
        <v>0</v>
      </c>
      <c r="K96" s="168" t="s">
        <v>19</v>
      </c>
      <c r="L96" s="40"/>
      <c r="M96" s="173" t="s">
        <v>19</v>
      </c>
      <c r="N96" s="174" t="s">
        <v>43</v>
      </c>
      <c r="O96" s="65"/>
      <c r="P96" s="175">
        <f t="shared" si="1"/>
        <v>0</v>
      </c>
      <c r="Q96" s="175">
        <v>0</v>
      </c>
      <c r="R96" s="175">
        <f t="shared" si="2"/>
        <v>0</v>
      </c>
      <c r="S96" s="175">
        <v>0</v>
      </c>
      <c r="T96" s="176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77" t="s">
        <v>117</v>
      </c>
      <c r="AT96" s="177" t="s">
        <v>113</v>
      </c>
      <c r="AU96" s="177" t="s">
        <v>80</v>
      </c>
      <c r="AY96" s="18" t="s">
        <v>112</v>
      </c>
      <c r="BE96" s="178">
        <f t="shared" si="4"/>
        <v>0</v>
      </c>
      <c r="BF96" s="178">
        <f t="shared" si="5"/>
        <v>0</v>
      </c>
      <c r="BG96" s="178">
        <f t="shared" si="6"/>
        <v>0</v>
      </c>
      <c r="BH96" s="178">
        <f t="shared" si="7"/>
        <v>0</v>
      </c>
      <c r="BI96" s="178">
        <f t="shared" si="8"/>
        <v>0</v>
      </c>
      <c r="BJ96" s="18" t="s">
        <v>80</v>
      </c>
      <c r="BK96" s="178">
        <f t="shared" si="9"/>
        <v>0</v>
      </c>
      <c r="BL96" s="18" t="s">
        <v>117</v>
      </c>
      <c r="BM96" s="177" t="s">
        <v>148</v>
      </c>
    </row>
    <row r="97" spans="1:65" s="2" customFormat="1" ht="21.75" customHeight="1">
      <c r="A97" s="35"/>
      <c r="B97" s="36"/>
      <c r="C97" s="166" t="s">
        <v>149</v>
      </c>
      <c r="D97" s="166" t="s">
        <v>113</v>
      </c>
      <c r="E97" s="167" t="s">
        <v>150</v>
      </c>
      <c r="F97" s="168" t="s">
        <v>151</v>
      </c>
      <c r="G97" s="169" t="s">
        <v>125</v>
      </c>
      <c r="H97" s="170">
        <v>1</v>
      </c>
      <c r="I97" s="171"/>
      <c r="J97" s="172">
        <f t="shared" si="0"/>
        <v>0</v>
      </c>
      <c r="K97" s="168" t="s">
        <v>19</v>
      </c>
      <c r="L97" s="40"/>
      <c r="M97" s="173" t="s">
        <v>19</v>
      </c>
      <c r="N97" s="174" t="s">
        <v>43</v>
      </c>
      <c r="O97" s="65"/>
      <c r="P97" s="175">
        <f t="shared" si="1"/>
        <v>0</v>
      </c>
      <c r="Q97" s="175">
        <v>0</v>
      </c>
      <c r="R97" s="175">
        <f t="shared" si="2"/>
        <v>0</v>
      </c>
      <c r="S97" s="175">
        <v>0</v>
      </c>
      <c r="T97" s="176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77" t="s">
        <v>117</v>
      </c>
      <c r="AT97" s="177" t="s">
        <v>113</v>
      </c>
      <c r="AU97" s="177" t="s">
        <v>80</v>
      </c>
      <c r="AY97" s="18" t="s">
        <v>112</v>
      </c>
      <c r="BE97" s="178">
        <f t="shared" si="4"/>
        <v>0</v>
      </c>
      <c r="BF97" s="178">
        <f t="shared" si="5"/>
        <v>0</v>
      </c>
      <c r="BG97" s="178">
        <f t="shared" si="6"/>
        <v>0</v>
      </c>
      <c r="BH97" s="178">
        <f t="shared" si="7"/>
        <v>0</v>
      </c>
      <c r="BI97" s="178">
        <f t="shared" si="8"/>
        <v>0</v>
      </c>
      <c r="BJ97" s="18" t="s">
        <v>80</v>
      </c>
      <c r="BK97" s="178">
        <f t="shared" si="9"/>
        <v>0</v>
      </c>
      <c r="BL97" s="18" t="s">
        <v>117</v>
      </c>
      <c r="BM97" s="177" t="s">
        <v>152</v>
      </c>
    </row>
    <row r="98" spans="1:65" s="2" customFormat="1" ht="24.2" customHeight="1">
      <c r="A98" s="35"/>
      <c r="B98" s="36"/>
      <c r="C98" s="166" t="s">
        <v>8</v>
      </c>
      <c r="D98" s="166" t="s">
        <v>113</v>
      </c>
      <c r="E98" s="167" t="s">
        <v>153</v>
      </c>
      <c r="F98" s="168" t="s">
        <v>154</v>
      </c>
      <c r="G98" s="169" t="s">
        <v>125</v>
      </c>
      <c r="H98" s="170">
        <v>4</v>
      </c>
      <c r="I98" s="171"/>
      <c r="J98" s="172">
        <f t="shared" si="0"/>
        <v>0</v>
      </c>
      <c r="K98" s="168" t="s">
        <v>19</v>
      </c>
      <c r="L98" s="40"/>
      <c r="M98" s="173" t="s">
        <v>19</v>
      </c>
      <c r="N98" s="174" t="s">
        <v>43</v>
      </c>
      <c r="O98" s="65"/>
      <c r="P98" s="175">
        <f t="shared" si="1"/>
        <v>0</v>
      </c>
      <c r="Q98" s="175">
        <v>0</v>
      </c>
      <c r="R98" s="175">
        <f t="shared" si="2"/>
        <v>0</v>
      </c>
      <c r="S98" s="175">
        <v>0</v>
      </c>
      <c r="T98" s="176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77" t="s">
        <v>117</v>
      </c>
      <c r="AT98" s="177" t="s">
        <v>113</v>
      </c>
      <c r="AU98" s="177" t="s">
        <v>80</v>
      </c>
      <c r="AY98" s="18" t="s">
        <v>112</v>
      </c>
      <c r="BE98" s="178">
        <f t="shared" si="4"/>
        <v>0</v>
      </c>
      <c r="BF98" s="178">
        <f t="shared" si="5"/>
        <v>0</v>
      </c>
      <c r="BG98" s="178">
        <f t="shared" si="6"/>
        <v>0</v>
      </c>
      <c r="BH98" s="178">
        <f t="shared" si="7"/>
        <v>0</v>
      </c>
      <c r="BI98" s="178">
        <f t="shared" si="8"/>
        <v>0</v>
      </c>
      <c r="BJ98" s="18" t="s">
        <v>80</v>
      </c>
      <c r="BK98" s="178">
        <f t="shared" si="9"/>
        <v>0</v>
      </c>
      <c r="BL98" s="18" t="s">
        <v>117</v>
      </c>
      <c r="BM98" s="177" t="s">
        <v>155</v>
      </c>
    </row>
    <row r="99" spans="1:65" s="2" customFormat="1" ht="16.5" customHeight="1">
      <c r="A99" s="35"/>
      <c r="B99" s="36"/>
      <c r="C99" s="166" t="s">
        <v>156</v>
      </c>
      <c r="D99" s="166" t="s">
        <v>113</v>
      </c>
      <c r="E99" s="167" t="s">
        <v>157</v>
      </c>
      <c r="F99" s="168" t="s">
        <v>158</v>
      </c>
      <c r="G99" s="169" t="s">
        <v>125</v>
      </c>
      <c r="H99" s="170">
        <v>1</v>
      </c>
      <c r="I99" s="171"/>
      <c r="J99" s="172">
        <f t="shared" si="0"/>
        <v>0</v>
      </c>
      <c r="K99" s="168" t="s">
        <v>19</v>
      </c>
      <c r="L99" s="40"/>
      <c r="M99" s="173" t="s">
        <v>19</v>
      </c>
      <c r="N99" s="174" t="s">
        <v>43</v>
      </c>
      <c r="O99" s="65"/>
      <c r="P99" s="175">
        <f t="shared" si="1"/>
        <v>0</v>
      </c>
      <c r="Q99" s="175">
        <v>0</v>
      </c>
      <c r="R99" s="175">
        <f t="shared" si="2"/>
        <v>0</v>
      </c>
      <c r="S99" s="175">
        <v>0</v>
      </c>
      <c r="T99" s="176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77" t="s">
        <v>117</v>
      </c>
      <c r="AT99" s="177" t="s">
        <v>113</v>
      </c>
      <c r="AU99" s="177" t="s">
        <v>80</v>
      </c>
      <c r="AY99" s="18" t="s">
        <v>112</v>
      </c>
      <c r="BE99" s="178">
        <f t="shared" si="4"/>
        <v>0</v>
      </c>
      <c r="BF99" s="178">
        <f t="shared" si="5"/>
        <v>0</v>
      </c>
      <c r="BG99" s="178">
        <f t="shared" si="6"/>
        <v>0</v>
      </c>
      <c r="BH99" s="178">
        <f t="shared" si="7"/>
        <v>0</v>
      </c>
      <c r="BI99" s="178">
        <f t="shared" si="8"/>
        <v>0</v>
      </c>
      <c r="BJ99" s="18" t="s">
        <v>80</v>
      </c>
      <c r="BK99" s="178">
        <f t="shared" si="9"/>
        <v>0</v>
      </c>
      <c r="BL99" s="18" t="s">
        <v>117</v>
      </c>
      <c r="BM99" s="177" t="s">
        <v>159</v>
      </c>
    </row>
    <row r="100" spans="1:65" s="2" customFormat="1" ht="21.75" customHeight="1">
      <c r="A100" s="35"/>
      <c r="B100" s="36"/>
      <c r="C100" s="166" t="s">
        <v>138</v>
      </c>
      <c r="D100" s="166" t="s">
        <v>113</v>
      </c>
      <c r="E100" s="167" t="s">
        <v>160</v>
      </c>
      <c r="F100" s="168" t="s">
        <v>161</v>
      </c>
      <c r="G100" s="169" t="s">
        <v>125</v>
      </c>
      <c r="H100" s="170">
        <v>1</v>
      </c>
      <c r="I100" s="171"/>
      <c r="J100" s="172">
        <f t="shared" si="0"/>
        <v>0</v>
      </c>
      <c r="K100" s="168" t="s">
        <v>19</v>
      </c>
      <c r="L100" s="40"/>
      <c r="M100" s="173" t="s">
        <v>19</v>
      </c>
      <c r="N100" s="174" t="s">
        <v>43</v>
      </c>
      <c r="O100" s="65"/>
      <c r="P100" s="175">
        <f t="shared" si="1"/>
        <v>0</v>
      </c>
      <c r="Q100" s="175">
        <v>0</v>
      </c>
      <c r="R100" s="175">
        <f t="shared" si="2"/>
        <v>0</v>
      </c>
      <c r="S100" s="175">
        <v>0</v>
      </c>
      <c r="T100" s="176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77" t="s">
        <v>117</v>
      </c>
      <c r="AT100" s="177" t="s">
        <v>113</v>
      </c>
      <c r="AU100" s="177" t="s">
        <v>80</v>
      </c>
      <c r="AY100" s="18" t="s">
        <v>112</v>
      </c>
      <c r="BE100" s="178">
        <f t="shared" si="4"/>
        <v>0</v>
      </c>
      <c r="BF100" s="178">
        <f t="shared" si="5"/>
        <v>0</v>
      </c>
      <c r="BG100" s="178">
        <f t="shared" si="6"/>
        <v>0</v>
      </c>
      <c r="BH100" s="178">
        <f t="shared" si="7"/>
        <v>0</v>
      </c>
      <c r="BI100" s="178">
        <f t="shared" si="8"/>
        <v>0</v>
      </c>
      <c r="BJ100" s="18" t="s">
        <v>80</v>
      </c>
      <c r="BK100" s="178">
        <f t="shared" si="9"/>
        <v>0</v>
      </c>
      <c r="BL100" s="18" t="s">
        <v>117</v>
      </c>
      <c r="BM100" s="177" t="s">
        <v>162</v>
      </c>
    </row>
    <row r="101" spans="1:65" s="11" customFormat="1" ht="25.9" customHeight="1">
      <c r="B101" s="152"/>
      <c r="C101" s="153"/>
      <c r="D101" s="154" t="s">
        <v>71</v>
      </c>
      <c r="E101" s="155" t="s">
        <v>163</v>
      </c>
      <c r="F101" s="155" t="s">
        <v>164</v>
      </c>
      <c r="G101" s="153"/>
      <c r="H101" s="153"/>
      <c r="I101" s="156"/>
      <c r="J101" s="157">
        <f>BK101</f>
        <v>0</v>
      </c>
      <c r="K101" s="153"/>
      <c r="L101" s="158"/>
      <c r="M101" s="159"/>
      <c r="N101" s="160"/>
      <c r="O101" s="160"/>
      <c r="P101" s="161">
        <f>SUM(P102:P111)</f>
        <v>0</v>
      </c>
      <c r="Q101" s="160"/>
      <c r="R101" s="161">
        <f>SUM(R102:R111)</f>
        <v>0</v>
      </c>
      <c r="S101" s="160"/>
      <c r="T101" s="162">
        <f>SUM(T102:T111)</f>
        <v>0</v>
      </c>
      <c r="AR101" s="163" t="s">
        <v>80</v>
      </c>
      <c r="AT101" s="164" t="s">
        <v>71</v>
      </c>
      <c r="AU101" s="164" t="s">
        <v>72</v>
      </c>
      <c r="AY101" s="163" t="s">
        <v>112</v>
      </c>
      <c r="BK101" s="165">
        <f>SUM(BK102:BK111)</f>
        <v>0</v>
      </c>
    </row>
    <row r="102" spans="1:65" s="2" customFormat="1" ht="24.2" customHeight="1">
      <c r="A102" s="35"/>
      <c r="B102" s="36"/>
      <c r="C102" s="166" t="s">
        <v>165</v>
      </c>
      <c r="D102" s="166" t="s">
        <v>113</v>
      </c>
      <c r="E102" s="167" t="s">
        <v>166</v>
      </c>
      <c r="F102" s="168" t="s">
        <v>167</v>
      </c>
      <c r="G102" s="169" t="s">
        <v>125</v>
      </c>
      <c r="H102" s="170">
        <v>5</v>
      </c>
      <c r="I102" s="171"/>
      <c r="J102" s="172">
        <f t="shared" ref="J102:J111" si="10">ROUND(I102*H102,2)</f>
        <v>0</v>
      </c>
      <c r="K102" s="168" t="s">
        <v>19</v>
      </c>
      <c r="L102" s="40"/>
      <c r="M102" s="173" t="s">
        <v>19</v>
      </c>
      <c r="N102" s="174" t="s">
        <v>43</v>
      </c>
      <c r="O102" s="65"/>
      <c r="P102" s="175">
        <f t="shared" ref="P102:P111" si="11">O102*H102</f>
        <v>0</v>
      </c>
      <c r="Q102" s="175">
        <v>0</v>
      </c>
      <c r="R102" s="175">
        <f t="shared" ref="R102:R111" si="12">Q102*H102</f>
        <v>0</v>
      </c>
      <c r="S102" s="175">
        <v>0</v>
      </c>
      <c r="T102" s="176">
        <f t="shared" ref="T102:T111" si="13"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77" t="s">
        <v>117</v>
      </c>
      <c r="AT102" s="177" t="s">
        <v>113</v>
      </c>
      <c r="AU102" s="177" t="s">
        <v>80</v>
      </c>
      <c r="AY102" s="18" t="s">
        <v>112</v>
      </c>
      <c r="BE102" s="178">
        <f t="shared" ref="BE102:BE111" si="14">IF(N102="základní",J102,0)</f>
        <v>0</v>
      </c>
      <c r="BF102" s="178">
        <f t="shared" ref="BF102:BF111" si="15">IF(N102="snížená",J102,0)</f>
        <v>0</v>
      </c>
      <c r="BG102" s="178">
        <f t="shared" ref="BG102:BG111" si="16">IF(N102="zákl. přenesená",J102,0)</f>
        <v>0</v>
      </c>
      <c r="BH102" s="178">
        <f t="shared" ref="BH102:BH111" si="17">IF(N102="sníž. přenesená",J102,0)</f>
        <v>0</v>
      </c>
      <c r="BI102" s="178">
        <f t="shared" ref="BI102:BI111" si="18">IF(N102="nulová",J102,0)</f>
        <v>0</v>
      </c>
      <c r="BJ102" s="18" t="s">
        <v>80</v>
      </c>
      <c r="BK102" s="178">
        <f t="shared" ref="BK102:BK111" si="19">ROUND(I102*H102,2)</f>
        <v>0</v>
      </c>
      <c r="BL102" s="18" t="s">
        <v>117</v>
      </c>
      <c r="BM102" s="177" t="s">
        <v>168</v>
      </c>
    </row>
    <row r="103" spans="1:65" s="2" customFormat="1" ht="37.9" customHeight="1">
      <c r="A103" s="35"/>
      <c r="B103" s="36"/>
      <c r="C103" s="166" t="s">
        <v>141</v>
      </c>
      <c r="D103" s="166" t="s">
        <v>113</v>
      </c>
      <c r="E103" s="167" t="s">
        <v>169</v>
      </c>
      <c r="F103" s="168" t="s">
        <v>170</v>
      </c>
      <c r="G103" s="169" t="s">
        <v>125</v>
      </c>
      <c r="H103" s="170">
        <v>1</v>
      </c>
      <c r="I103" s="171"/>
      <c r="J103" s="172">
        <f t="shared" si="10"/>
        <v>0</v>
      </c>
      <c r="K103" s="168" t="s">
        <v>19</v>
      </c>
      <c r="L103" s="40"/>
      <c r="M103" s="173" t="s">
        <v>19</v>
      </c>
      <c r="N103" s="174" t="s">
        <v>43</v>
      </c>
      <c r="O103" s="65"/>
      <c r="P103" s="175">
        <f t="shared" si="11"/>
        <v>0</v>
      </c>
      <c r="Q103" s="175">
        <v>0</v>
      </c>
      <c r="R103" s="175">
        <f t="shared" si="12"/>
        <v>0</v>
      </c>
      <c r="S103" s="175">
        <v>0</v>
      </c>
      <c r="T103" s="176">
        <f t="shared" si="1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77" t="s">
        <v>117</v>
      </c>
      <c r="AT103" s="177" t="s">
        <v>113</v>
      </c>
      <c r="AU103" s="177" t="s">
        <v>80</v>
      </c>
      <c r="AY103" s="18" t="s">
        <v>112</v>
      </c>
      <c r="BE103" s="178">
        <f t="shared" si="14"/>
        <v>0</v>
      </c>
      <c r="BF103" s="178">
        <f t="shared" si="15"/>
        <v>0</v>
      </c>
      <c r="BG103" s="178">
        <f t="shared" si="16"/>
        <v>0</v>
      </c>
      <c r="BH103" s="178">
        <f t="shared" si="17"/>
        <v>0</v>
      </c>
      <c r="BI103" s="178">
        <f t="shared" si="18"/>
        <v>0</v>
      </c>
      <c r="BJ103" s="18" t="s">
        <v>80</v>
      </c>
      <c r="BK103" s="178">
        <f t="shared" si="19"/>
        <v>0</v>
      </c>
      <c r="BL103" s="18" t="s">
        <v>117</v>
      </c>
      <c r="BM103" s="177" t="s">
        <v>171</v>
      </c>
    </row>
    <row r="104" spans="1:65" s="2" customFormat="1" ht="21.75" customHeight="1">
      <c r="A104" s="35"/>
      <c r="B104" s="36"/>
      <c r="C104" s="166" t="s">
        <v>172</v>
      </c>
      <c r="D104" s="166" t="s">
        <v>113</v>
      </c>
      <c r="E104" s="167" t="s">
        <v>173</v>
      </c>
      <c r="F104" s="168" t="s">
        <v>174</v>
      </c>
      <c r="G104" s="169" t="s">
        <v>125</v>
      </c>
      <c r="H104" s="170">
        <v>1</v>
      </c>
      <c r="I104" s="171"/>
      <c r="J104" s="172">
        <f t="shared" si="10"/>
        <v>0</v>
      </c>
      <c r="K104" s="168" t="s">
        <v>19</v>
      </c>
      <c r="L104" s="40"/>
      <c r="M104" s="173" t="s">
        <v>19</v>
      </c>
      <c r="N104" s="174" t="s">
        <v>43</v>
      </c>
      <c r="O104" s="65"/>
      <c r="P104" s="175">
        <f t="shared" si="11"/>
        <v>0</v>
      </c>
      <c r="Q104" s="175">
        <v>0</v>
      </c>
      <c r="R104" s="175">
        <f t="shared" si="12"/>
        <v>0</v>
      </c>
      <c r="S104" s="175">
        <v>0</v>
      </c>
      <c r="T104" s="176">
        <f t="shared" si="1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77" t="s">
        <v>117</v>
      </c>
      <c r="AT104" s="177" t="s">
        <v>113</v>
      </c>
      <c r="AU104" s="177" t="s">
        <v>80</v>
      </c>
      <c r="AY104" s="18" t="s">
        <v>112</v>
      </c>
      <c r="BE104" s="178">
        <f t="shared" si="14"/>
        <v>0</v>
      </c>
      <c r="BF104" s="178">
        <f t="shared" si="15"/>
        <v>0</v>
      </c>
      <c r="BG104" s="178">
        <f t="shared" si="16"/>
        <v>0</v>
      </c>
      <c r="BH104" s="178">
        <f t="shared" si="17"/>
        <v>0</v>
      </c>
      <c r="BI104" s="178">
        <f t="shared" si="18"/>
        <v>0</v>
      </c>
      <c r="BJ104" s="18" t="s">
        <v>80</v>
      </c>
      <c r="BK104" s="178">
        <f t="shared" si="19"/>
        <v>0</v>
      </c>
      <c r="BL104" s="18" t="s">
        <v>117</v>
      </c>
      <c r="BM104" s="177" t="s">
        <v>175</v>
      </c>
    </row>
    <row r="105" spans="1:65" s="2" customFormat="1" ht="21.75" customHeight="1">
      <c r="A105" s="35"/>
      <c r="B105" s="36"/>
      <c r="C105" s="166" t="s">
        <v>145</v>
      </c>
      <c r="D105" s="166" t="s">
        <v>113</v>
      </c>
      <c r="E105" s="167" t="s">
        <v>176</v>
      </c>
      <c r="F105" s="168" t="s">
        <v>177</v>
      </c>
      <c r="G105" s="169" t="s">
        <v>125</v>
      </c>
      <c r="H105" s="170">
        <v>28</v>
      </c>
      <c r="I105" s="171"/>
      <c r="J105" s="172">
        <f t="shared" si="10"/>
        <v>0</v>
      </c>
      <c r="K105" s="168" t="s">
        <v>19</v>
      </c>
      <c r="L105" s="40"/>
      <c r="M105" s="173" t="s">
        <v>19</v>
      </c>
      <c r="N105" s="174" t="s">
        <v>43</v>
      </c>
      <c r="O105" s="65"/>
      <c r="P105" s="175">
        <f t="shared" si="11"/>
        <v>0</v>
      </c>
      <c r="Q105" s="175">
        <v>0</v>
      </c>
      <c r="R105" s="175">
        <f t="shared" si="12"/>
        <v>0</v>
      </c>
      <c r="S105" s="175">
        <v>0</v>
      </c>
      <c r="T105" s="176">
        <f t="shared" si="1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77" t="s">
        <v>117</v>
      </c>
      <c r="AT105" s="177" t="s">
        <v>113</v>
      </c>
      <c r="AU105" s="177" t="s">
        <v>80</v>
      </c>
      <c r="AY105" s="18" t="s">
        <v>112</v>
      </c>
      <c r="BE105" s="178">
        <f t="shared" si="14"/>
        <v>0</v>
      </c>
      <c r="BF105" s="178">
        <f t="shared" si="15"/>
        <v>0</v>
      </c>
      <c r="BG105" s="178">
        <f t="shared" si="16"/>
        <v>0</v>
      </c>
      <c r="BH105" s="178">
        <f t="shared" si="17"/>
        <v>0</v>
      </c>
      <c r="BI105" s="178">
        <f t="shared" si="18"/>
        <v>0</v>
      </c>
      <c r="BJ105" s="18" t="s">
        <v>80</v>
      </c>
      <c r="BK105" s="178">
        <f t="shared" si="19"/>
        <v>0</v>
      </c>
      <c r="BL105" s="18" t="s">
        <v>117</v>
      </c>
      <c r="BM105" s="177" t="s">
        <v>178</v>
      </c>
    </row>
    <row r="106" spans="1:65" s="2" customFormat="1" ht="24.2" customHeight="1">
      <c r="A106" s="35"/>
      <c r="B106" s="36"/>
      <c r="C106" s="166" t="s">
        <v>179</v>
      </c>
      <c r="D106" s="166" t="s">
        <v>113</v>
      </c>
      <c r="E106" s="167" t="s">
        <v>180</v>
      </c>
      <c r="F106" s="168" t="s">
        <v>181</v>
      </c>
      <c r="G106" s="169" t="s">
        <v>125</v>
      </c>
      <c r="H106" s="170">
        <v>1</v>
      </c>
      <c r="I106" s="171"/>
      <c r="J106" s="172">
        <f t="shared" si="10"/>
        <v>0</v>
      </c>
      <c r="K106" s="168" t="s">
        <v>19</v>
      </c>
      <c r="L106" s="40"/>
      <c r="M106" s="173" t="s">
        <v>19</v>
      </c>
      <c r="N106" s="174" t="s">
        <v>43</v>
      </c>
      <c r="O106" s="65"/>
      <c r="P106" s="175">
        <f t="shared" si="11"/>
        <v>0</v>
      </c>
      <c r="Q106" s="175">
        <v>0</v>
      </c>
      <c r="R106" s="175">
        <f t="shared" si="12"/>
        <v>0</v>
      </c>
      <c r="S106" s="175">
        <v>0</v>
      </c>
      <c r="T106" s="176">
        <f t="shared" si="1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77" t="s">
        <v>117</v>
      </c>
      <c r="AT106" s="177" t="s">
        <v>113</v>
      </c>
      <c r="AU106" s="177" t="s">
        <v>80</v>
      </c>
      <c r="AY106" s="18" t="s">
        <v>112</v>
      </c>
      <c r="BE106" s="178">
        <f t="shared" si="14"/>
        <v>0</v>
      </c>
      <c r="BF106" s="178">
        <f t="shared" si="15"/>
        <v>0</v>
      </c>
      <c r="BG106" s="178">
        <f t="shared" si="16"/>
        <v>0</v>
      </c>
      <c r="BH106" s="178">
        <f t="shared" si="17"/>
        <v>0</v>
      </c>
      <c r="BI106" s="178">
        <f t="shared" si="18"/>
        <v>0</v>
      </c>
      <c r="BJ106" s="18" t="s">
        <v>80</v>
      </c>
      <c r="BK106" s="178">
        <f t="shared" si="19"/>
        <v>0</v>
      </c>
      <c r="BL106" s="18" t="s">
        <v>117</v>
      </c>
      <c r="BM106" s="177" t="s">
        <v>182</v>
      </c>
    </row>
    <row r="107" spans="1:65" s="2" customFormat="1" ht="24.2" customHeight="1">
      <c r="A107" s="35"/>
      <c r="B107" s="36"/>
      <c r="C107" s="166" t="s">
        <v>148</v>
      </c>
      <c r="D107" s="166" t="s">
        <v>113</v>
      </c>
      <c r="E107" s="167" t="s">
        <v>183</v>
      </c>
      <c r="F107" s="168" t="s">
        <v>184</v>
      </c>
      <c r="G107" s="169" t="s">
        <v>125</v>
      </c>
      <c r="H107" s="170">
        <v>2</v>
      </c>
      <c r="I107" s="171"/>
      <c r="J107" s="172">
        <f t="shared" si="10"/>
        <v>0</v>
      </c>
      <c r="K107" s="168" t="s">
        <v>19</v>
      </c>
      <c r="L107" s="40"/>
      <c r="M107" s="173" t="s">
        <v>19</v>
      </c>
      <c r="N107" s="174" t="s">
        <v>43</v>
      </c>
      <c r="O107" s="65"/>
      <c r="P107" s="175">
        <f t="shared" si="11"/>
        <v>0</v>
      </c>
      <c r="Q107" s="175">
        <v>0</v>
      </c>
      <c r="R107" s="175">
        <f t="shared" si="12"/>
        <v>0</v>
      </c>
      <c r="S107" s="175">
        <v>0</v>
      </c>
      <c r="T107" s="176">
        <f t="shared" si="1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77" t="s">
        <v>117</v>
      </c>
      <c r="AT107" s="177" t="s">
        <v>113</v>
      </c>
      <c r="AU107" s="177" t="s">
        <v>80</v>
      </c>
      <c r="AY107" s="18" t="s">
        <v>112</v>
      </c>
      <c r="BE107" s="178">
        <f t="shared" si="14"/>
        <v>0</v>
      </c>
      <c r="BF107" s="178">
        <f t="shared" si="15"/>
        <v>0</v>
      </c>
      <c r="BG107" s="178">
        <f t="shared" si="16"/>
        <v>0</v>
      </c>
      <c r="BH107" s="178">
        <f t="shared" si="17"/>
        <v>0</v>
      </c>
      <c r="BI107" s="178">
        <f t="shared" si="18"/>
        <v>0</v>
      </c>
      <c r="BJ107" s="18" t="s">
        <v>80</v>
      </c>
      <c r="BK107" s="178">
        <f t="shared" si="19"/>
        <v>0</v>
      </c>
      <c r="BL107" s="18" t="s">
        <v>117</v>
      </c>
      <c r="BM107" s="177" t="s">
        <v>185</v>
      </c>
    </row>
    <row r="108" spans="1:65" s="2" customFormat="1" ht="24.2" customHeight="1">
      <c r="A108" s="35"/>
      <c r="B108" s="36"/>
      <c r="C108" s="166" t="s">
        <v>7</v>
      </c>
      <c r="D108" s="166" t="s">
        <v>113</v>
      </c>
      <c r="E108" s="167" t="s">
        <v>186</v>
      </c>
      <c r="F108" s="168" t="s">
        <v>187</v>
      </c>
      <c r="G108" s="169" t="s">
        <v>125</v>
      </c>
      <c r="H108" s="170">
        <v>1</v>
      </c>
      <c r="I108" s="171"/>
      <c r="J108" s="172">
        <f t="shared" si="10"/>
        <v>0</v>
      </c>
      <c r="K108" s="168" t="s">
        <v>19</v>
      </c>
      <c r="L108" s="40"/>
      <c r="M108" s="173" t="s">
        <v>19</v>
      </c>
      <c r="N108" s="174" t="s">
        <v>43</v>
      </c>
      <c r="O108" s="65"/>
      <c r="P108" s="175">
        <f t="shared" si="11"/>
        <v>0</v>
      </c>
      <c r="Q108" s="175">
        <v>0</v>
      </c>
      <c r="R108" s="175">
        <f t="shared" si="12"/>
        <v>0</v>
      </c>
      <c r="S108" s="175">
        <v>0</v>
      </c>
      <c r="T108" s="176">
        <f t="shared" si="1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77" t="s">
        <v>117</v>
      </c>
      <c r="AT108" s="177" t="s">
        <v>113</v>
      </c>
      <c r="AU108" s="177" t="s">
        <v>80</v>
      </c>
      <c r="AY108" s="18" t="s">
        <v>112</v>
      </c>
      <c r="BE108" s="178">
        <f t="shared" si="14"/>
        <v>0</v>
      </c>
      <c r="BF108" s="178">
        <f t="shared" si="15"/>
        <v>0</v>
      </c>
      <c r="BG108" s="178">
        <f t="shared" si="16"/>
        <v>0</v>
      </c>
      <c r="BH108" s="178">
        <f t="shared" si="17"/>
        <v>0</v>
      </c>
      <c r="BI108" s="178">
        <f t="shared" si="18"/>
        <v>0</v>
      </c>
      <c r="BJ108" s="18" t="s">
        <v>80</v>
      </c>
      <c r="BK108" s="178">
        <f t="shared" si="19"/>
        <v>0</v>
      </c>
      <c r="BL108" s="18" t="s">
        <v>117</v>
      </c>
      <c r="BM108" s="177" t="s">
        <v>188</v>
      </c>
    </row>
    <row r="109" spans="1:65" s="2" customFormat="1" ht="16.5" customHeight="1">
      <c r="A109" s="35"/>
      <c r="B109" s="36"/>
      <c r="C109" s="166" t="s">
        <v>152</v>
      </c>
      <c r="D109" s="166" t="s">
        <v>113</v>
      </c>
      <c r="E109" s="167" t="s">
        <v>189</v>
      </c>
      <c r="F109" s="168" t="s">
        <v>190</v>
      </c>
      <c r="G109" s="169" t="s">
        <v>125</v>
      </c>
      <c r="H109" s="170">
        <v>1</v>
      </c>
      <c r="I109" s="171"/>
      <c r="J109" s="172">
        <f t="shared" si="10"/>
        <v>0</v>
      </c>
      <c r="K109" s="168" t="s">
        <v>19</v>
      </c>
      <c r="L109" s="40"/>
      <c r="M109" s="173" t="s">
        <v>19</v>
      </c>
      <c r="N109" s="174" t="s">
        <v>43</v>
      </c>
      <c r="O109" s="65"/>
      <c r="P109" s="175">
        <f t="shared" si="11"/>
        <v>0</v>
      </c>
      <c r="Q109" s="175">
        <v>0</v>
      </c>
      <c r="R109" s="175">
        <f t="shared" si="12"/>
        <v>0</v>
      </c>
      <c r="S109" s="175">
        <v>0</v>
      </c>
      <c r="T109" s="176">
        <f t="shared" si="1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77" t="s">
        <v>117</v>
      </c>
      <c r="AT109" s="177" t="s">
        <v>113</v>
      </c>
      <c r="AU109" s="177" t="s">
        <v>80</v>
      </c>
      <c r="AY109" s="18" t="s">
        <v>112</v>
      </c>
      <c r="BE109" s="178">
        <f t="shared" si="14"/>
        <v>0</v>
      </c>
      <c r="BF109" s="178">
        <f t="shared" si="15"/>
        <v>0</v>
      </c>
      <c r="BG109" s="178">
        <f t="shared" si="16"/>
        <v>0</v>
      </c>
      <c r="BH109" s="178">
        <f t="shared" si="17"/>
        <v>0</v>
      </c>
      <c r="BI109" s="178">
        <f t="shared" si="18"/>
        <v>0</v>
      </c>
      <c r="BJ109" s="18" t="s">
        <v>80</v>
      </c>
      <c r="BK109" s="178">
        <f t="shared" si="19"/>
        <v>0</v>
      </c>
      <c r="BL109" s="18" t="s">
        <v>117</v>
      </c>
      <c r="BM109" s="177" t="s">
        <v>191</v>
      </c>
    </row>
    <row r="110" spans="1:65" s="2" customFormat="1" ht="24.2" customHeight="1">
      <c r="A110" s="35"/>
      <c r="B110" s="36"/>
      <c r="C110" s="166" t="s">
        <v>192</v>
      </c>
      <c r="D110" s="166" t="s">
        <v>113</v>
      </c>
      <c r="E110" s="167" t="s">
        <v>193</v>
      </c>
      <c r="F110" s="168" t="s">
        <v>194</v>
      </c>
      <c r="G110" s="169" t="s">
        <v>125</v>
      </c>
      <c r="H110" s="170">
        <v>8</v>
      </c>
      <c r="I110" s="171"/>
      <c r="J110" s="172">
        <f t="shared" si="10"/>
        <v>0</v>
      </c>
      <c r="K110" s="168" t="s">
        <v>19</v>
      </c>
      <c r="L110" s="40"/>
      <c r="M110" s="173" t="s">
        <v>19</v>
      </c>
      <c r="N110" s="174" t="s">
        <v>43</v>
      </c>
      <c r="O110" s="65"/>
      <c r="P110" s="175">
        <f t="shared" si="11"/>
        <v>0</v>
      </c>
      <c r="Q110" s="175">
        <v>0</v>
      </c>
      <c r="R110" s="175">
        <f t="shared" si="12"/>
        <v>0</v>
      </c>
      <c r="S110" s="175">
        <v>0</v>
      </c>
      <c r="T110" s="176">
        <f t="shared" si="1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77" t="s">
        <v>117</v>
      </c>
      <c r="AT110" s="177" t="s">
        <v>113</v>
      </c>
      <c r="AU110" s="177" t="s">
        <v>80</v>
      </c>
      <c r="AY110" s="18" t="s">
        <v>112</v>
      </c>
      <c r="BE110" s="178">
        <f t="shared" si="14"/>
        <v>0</v>
      </c>
      <c r="BF110" s="178">
        <f t="shared" si="15"/>
        <v>0</v>
      </c>
      <c r="BG110" s="178">
        <f t="shared" si="16"/>
        <v>0</v>
      </c>
      <c r="BH110" s="178">
        <f t="shared" si="17"/>
        <v>0</v>
      </c>
      <c r="BI110" s="178">
        <f t="shared" si="18"/>
        <v>0</v>
      </c>
      <c r="BJ110" s="18" t="s">
        <v>80</v>
      </c>
      <c r="BK110" s="178">
        <f t="shared" si="19"/>
        <v>0</v>
      </c>
      <c r="BL110" s="18" t="s">
        <v>117</v>
      </c>
      <c r="BM110" s="177" t="s">
        <v>195</v>
      </c>
    </row>
    <row r="111" spans="1:65" s="2" customFormat="1" ht="21.75" customHeight="1">
      <c r="A111" s="35"/>
      <c r="B111" s="36"/>
      <c r="C111" s="166" t="s">
        <v>155</v>
      </c>
      <c r="D111" s="166" t="s">
        <v>113</v>
      </c>
      <c r="E111" s="167" t="s">
        <v>196</v>
      </c>
      <c r="F111" s="168" t="s">
        <v>197</v>
      </c>
      <c r="G111" s="169" t="s">
        <v>125</v>
      </c>
      <c r="H111" s="170">
        <v>1</v>
      </c>
      <c r="I111" s="171"/>
      <c r="J111" s="172">
        <f t="shared" si="10"/>
        <v>0</v>
      </c>
      <c r="K111" s="168" t="s">
        <v>19</v>
      </c>
      <c r="L111" s="40"/>
      <c r="M111" s="173" t="s">
        <v>19</v>
      </c>
      <c r="N111" s="174" t="s">
        <v>43</v>
      </c>
      <c r="O111" s="65"/>
      <c r="P111" s="175">
        <f t="shared" si="11"/>
        <v>0</v>
      </c>
      <c r="Q111" s="175">
        <v>0</v>
      </c>
      <c r="R111" s="175">
        <f t="shared" si="12"/>
        <v>0</v>
      </c>
      <c r="S111" s="175">
        <v>0</v>
      </c>
      <c r="T111" s="176">
        <f t="shared" si="1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77" t="s">
        <v>117</v>
      </c>
      <c r="AT111" s="177" t="s">
        <v>113</v>
      </c>
      <c r="AU111" s="177" t="s">
        <v>80</v>
      </c>
      <c r="AY111" s="18" t="s">
        <v>112</v>
      </c>
      <c r="BE111" s="178">
        <f t="shared" si="14"/>
        <v>0</v>
      </c>
      <c r="BF111" s="178">
        <f t="shared" si="15"/>
        <v>0</v>
      </c>
      <c r="BG111" s="178">
        <f t="shared" si="16"/>
        <v>0</v>
      </c>
      <c r="BH111" s="178">
        <f t="shared" si="17"/>
        <v>0</v>
      </c>
      <c r="BI111" s="178">
        <f t="shared" si="18"/>
        <v>0</v>
      </c>
      <c r="BJ111" s="18" t="s">
        <v>80</v>
      </c>
      <c r="BK111" s="178">
        <f t="shared" si="19"/>
        <v>0</v>
      </c>
      <c r="BL111" s="18" t="s">
        <v>117</v>
      </c>
      <c r="BM111" s="177" t="s">
        <v>198</v>
      </c>
    </row>
    <row r="112" spans="1:65" s="11" customFormat="1" ht="25.9" customHeight="1">
      <c r="B112" s="152"/>
      <c r="C112" s="153"/>
      <c r="D112" s="154" t="s">
        <v>71</v>
      </c>
      <c r="E112" s="155" t="s">
        <v>199</v>
      </c>
      <c r="F112" s="155" t="s">
        <v>200</v>
      </c>
      <c r="G112" s="153"/>
      <c r="H112" s="153"/>
      <c r="I112" s="156"/>
      <c r="J112" s="157">
        <f>BK112</f>
        <v>0</v>
      </c>
      <c r="K112" s="153"/>
      <c r="L112" s="158"/>
      <c r="M112" s="159"/>
      <c r="N112" s="160"/>
      <c r="O112" s="160"/>
      <c r="P112" s="161">
        <f>SUM(P113:P119)</f>
        <v>0</v>
      </c>
      <c r="Q112" s="160"/>
      <c r="R112" s="161">
        <f>SUM(R113:R119)</f>
        <v>0</v>
      </c>
      <c r="S112" s="160"/>
      <c r="T112" s="162">
        <f>SUM(T113:T119)</f>
        <v>0</v>
      </c>
      <c r="AR112" s="163" t="s">
        <v>80</v>
      </c>
      <c r="AT112" s="164" t="s">
        <v>71</v>
      </c>
      <c r="AU112" s="164" t="s">
        <v>72</v>
      </c>
      <c r="AY112" s="163" t="s">
        <v>112</v>
      </c>
      <c r="BK112" s="165">
        <f>SUM(BK113:BK119)</f>
        <v>0</v>
      </c>
    </row>
    <row r="113" spans="1:65" s="2" customFormat="1" ht="16.5" customHeight="1">
      <c r="A113" s="35"/>
      <c r="B113" s="36"/>
      <c r="C113" s="166" t="s">
        <v>201</v>
      </c>
      <c r="D113" s="166" t="s">
        <v>113</v>
      </c>
      <c r="E113" s="167" t="s">
        <v>202</v>
      </c>
      <c r="F113" s="168" t="s">
        <v>203</v>
      </c>
      <c r="G113" s="169" t="s">
        <v>204</v>
      </c>
      <c r="H113" s="170">
        <v>7.7</v>
      </c>
      <c r="I113" s="171"/>
      <c r="J113" s="172">
        <f>ROUND(I113*H113,2)</f>
        <v>0</v>
      </c>
      <c r="K113" s="168" t="s">
        <v>19</v>
      </c>
      <c r="L113" s="40"/>
      <c r="M113" s="173" t="s">
        <v>19</v>
      </c>
      <c r="N113" s="174" t="s">
        <v>43</v>
      </c>
      <c r="O113" s="65"/>
      <c r="P113" s="175">
        <f>O113*H113</f>
        <v>0</v>
      </c>
      <c r="Q113" s="175">
        <v>0</v>
      </c>
      <c r="R113" s="175">
        <f>Q113*H113</f>
        <v>0</v>
      </c>
      <c r="S113" s="175">
        <v>0</v>
      </c>
      <c r="T113" s="176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77" t="s">
        <v>117</v>
      </c>
      <c r="AT113" s="177" t="s">
        <v>113</v>
      </c>
      <c r="AU113" s="177" t="s">
        <v>80</v>
      </c>
      <c r="AY113" s="18" t="s">
        <v>112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18" t="s">
        <v>80</v>
      </c>
      <c r="BK113" s="178">
        <f>ROUND(I113*H113,2)</f>
        <v>0</v>
      </c>
      <c r="BL113" s="18" t="s">
        <v>117</v>
      </c>
      <c r="BM113" s="177" t="s">
        <v>205</v>
      </c>
    </row>
    <row r="114" spans="1:65" s="2" customFormat="1" ht="24.2" customHeight="1">
      <c r="A114" s="35"/>
      <c r="B114" s="36"/>
      <c r="C114" s="166" t="s">
        <v>159</v>
      </c>
      <c r="D114" s="166" t="s">
        <v>113</v>
      </c>
      <c r="E114" s="167" t="s">
        <v>206</v>
      </c>
      <c r="F114" s="168" t="s">
        <v>207</v>
      </c>
      <c r="G114" s="169" t="s">
        <v>204</v>
      </c>
      <c r="H114" s="170">
        <v>5.5</v>
      </c>
      <c r="I114" s="171"/>
      <c r="J114" s="172">
        <f>ROUND(I114*H114,2)</f>
        <v>0</v>
      </c>
      <c r="K114" s="168" t="s">
        <v>19</v>
      </c>
      <c r="L114" s="40"/>
      <c r="M114" s="173" t="s">
        <v>19</v>
      </c>
      <c r="N114" s="174" t="s">
        <v>43</v>
      </c>
      <c r="O114" s="65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77" t="s">
        <v>117</v>
      </c>
      <c r="AT114" s="177" t="s">
        <v>113</v>
      </c>
      <c r="AU114" s="177" t="s">
        <v>80</v>
      </c>
      <c r="AY114" s="18" t="s">
        <v>112</v>
      </c>
      <c r="BE114" s="178">
        <f>IF(N114="základní",J114,0)</f>
        <v>0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18" t="s">
        <v>80</v>
      </c>
      <c r="BK114" s="178">
        <f>ROUND(I114*H114,2)</f>
        <v>0</v>
      </c>
      <c r="BL114" s="18" t="s">
        <v>117</v>
      </c>
      <c r="BM114" s="177" t="s">
        <v>208</v>
      </c>
    </row>
    <row r="115" spans="1:65" s="2" customFormat="1" ht="16.5" customHeight="1">
      <c r="A115" s="35"/>
      <c r="B115" s="36"/>
      <c r="C115" s="166" t="s">
        <v>209</v>
      </c>
      <c r="D115" s="166" t="s">
        <v>113</v>
      </c>
      <c r="E115" s="167" t="s">
        <v>210</v>
      </c>
      <c r="F115" s="168" t="s">
        <v>211</v>
      </c>
      <c r="G115" s="169" t="s">
        <v>204</v>
      </c>
      <c r="H115" s="170">
        <v>6.6</v>
      </c>
      <c r="I115" s="171"/>
      <c r="J115" s="172">
        <f>ROUND(I115*H115,2)</f>
        <v>0</v>
      </c>
      <c r="K115" s="168" t="s">
        <v>19</v>
      </c>
      <c r="L115" s="40"/>
      <c r="M115" s="173" t="s">
        <v>19</v>
      </c>
      <c r="N115" s="174" t="s">
        <v>43</v>
      </c>
      <c r="O115" s="65"/>
      <c r="P115" s="175">
        <f>O115*H115</f>
        <v>0</v>
      </c>
      <c r="Q115" s="175">
        <v>0</v>
      </c>
      <c r="R115" s="175">
        <f>Q115*H115</f>
        <v>0</v>
      </c>
      <c r="S115" s="175">
        <v>0</v>
      </c>
      <c r="T115" s="176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77" t="s">
        <v>117</v>
      </c>
      <c r="AT115" s="177" t="s">
        <v>113</v>
      </c>
      <c r="AU115" s="177" t="s">
        <v>80</v>
      </c>
      <c r="AY115" s="18" t="s">
        <v>112</v>
      </c>
      <c r="BE115" s="178">
        <f>IF(N115="základní",J115,0)</f>
        <v>0</v>
      </c>
      <c r="BF115" s="178">
        <f>IF(N115="snížená",J115,0)</f>
        <v>0</v>
      </c>
      <c r="BG115" s="178">
        <f>IF(N115="zákl. přenesená",J115,0)</f>
        <v>0</v>
      </c>
      <c r="BH115" s="178">
        <f>IF(N115="sníž. přenesená",J115,0)</f>
        <v>0</v>
      </c>
      <c r="BI115" s="178">
        <f>IF(N115="nulová",J115,0)</f>
        <v>0</v>
      </c>
      <c r="BJ115" s="18" t="s">
        <v>80</v>
      </c>
      <c r="BK115" s="178">
        <f>ROUND(I115*H115,2)</f>
        <v>0</v>
      </c>
      <c r="BL115" s="18" t="s">
        <v>117</v>
      </c>
      <c r="BM115" s="177" t="s">
        <v>212</v>
      </c>
    </row>
    <row r="116" spans="1:65" s="12" customFormat="1" ht="11.25">
      <c r="B116" s="179"/>
      <c r="C116" s="180"/>
      <c r="D116" s="181" t="s">
        <v>213</v>
      </c>
      <c r="E116" s="182" t="s">
        <v>19</v>
      </c>
      <c r="F116" s="183" t="s">
        <v>214</v>
      </c>
      <c r="G116" s="180"/>
      <c r="H116" s="184">
        <v>6.6</v>
      </c>
      <c r="I116" s="185"/>
      <c r="J116" s="180"/>
      <c r="K116" s="180"/>
      <c r="L116" s="186"/>
      <c r="M116" s="187"/>
      <c r="N116" s="188"/>
      <c r="O116" s="188"/>
      <c r="P116" s="188"/>
      <c r="Q116" s="188"/>
      <c r="R116" s="188"/>
      <c r="S116" s="188"/>
      <c r="T116" s="189"/>
      <c r="AT116" s="190" t="s">
        <v>213</v>
      </c>
      <c r="AU116" s="190" t="s">
        <v>80</v>
      </c>
      <c r="AV116" s="12" t="s">
        <v>82</v>
      </c>
      <c r="AW116" s="12" t="s">
        <v>33</v>
      </c>
      <c r="AX116" s="12" t="s">
        <v>80</v>
      </c>
      <c r="AY116" s="190" t="s">
        <v>112</v>
      </c>
    </row>
    <row r="117" spans="1:65" s="2" customFormat="1" ht="24.2" customHeight="1">
      <c r="A117" s="35"/>
      <c r="B117" s="36"/>
      <c r="C117" s="166" t="s">
        <v>162</v>
      </c>
      <c r="D117" s="166" t="s">
        <v>113</v>
      </c>
      <c r="E117" s="167" t="s">
        <v>215</v>
      </c>
      <c r="F117" s="168" t="s">
        <v>216</v>
      </c>
      <c r="G117" s="169" t="s">
        <v>116</v>
      </c>
      <c r="H117" s="170">
        <v>32</v>
      </c>
      <c r="I117" s="171"/>
      <c r="J117" s="172">
        <f>ROUND(I117*H117,2)</f>
        <v>0</v>
      </c>
      <c r="K117" s="168" t="s">
        <v>19</v>
      </c>
      <c r="L117" s="40"/>
      <c r="M117" s="173" t="s">
        <v>19</v>
      </c>
      <c r="N117" s="174" t="s">
        <v>43</v>
      </c>
      <c r="O117" s="65"/>
      <c r="P117" s="175">
        <f>O117*H117</f>
        <v>0</v>
      </c>
      <c r="Q117" s="175">
        <v>0</v>
      </c>
      <c r="R117" s="175">
        <f>Q117*H117</f>
        <v>0</v>
      </c>
      <c r="S117" s="175">
        <v>0</v>
      </c>
      <c r="T117" s="17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77" t="s">
        <v>117</v>
      </c>
      <c r="AT117" s="177" t="s">
        <v>113</v>
      </c>
      <c r="AU117" s="177" t="s">
        <v>80</v>
      </c>
      <c r="AY117" s="18" t="s">
        <v>112</v>
      </c>
      <c r="BE117" s="178">
        <f>IF(N117="základní",J117,0)</f>
        <v>0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18" t="s">
        <v>80</v>
      </c>
      <c r="BK117" s="178">
        <f>ROUND(I117*H117,2)</f>
        <v>0</v>
      </c>
      <c r="BL117" s="18" t="s">
        <v>117</v>
      </c>
      <c r="BM117" s="177" t="s">
        <v>217</v>
      </c>
    </row>
    <row r="118" spans="1:65" s="2" customFormat="1" ht="24.2" customHeight="1">
      <c r="A118" s="35"/>
      <c r="B118" s="36"/>
      <c r="C118" s="166" t="s">
        <v>218</v>
      </c>
      <c r="D118" s="166" t="s">
        <v>113</v>
      </c>
      <c r="E118" s="167" t="s">
        <v>219</v>
      </c>
      <c r="F118" s="168" t="s">
        <v>220</v>
      </c>
      <c r="G118" s="169" t="s">
        <v>116</v>
      </c>
      <c r="H118" s="170">
        <v>134.63999999999999</v>
      </c>
      <c r="I118" s="171"/>
      <c r="J118" s="172">
        <f>ROUND(I118*H118,2)</f>
        <v>0</v>
      </c>
      <c r="K118" s="168" t="s">
        <v>19</v>
      </c>
      <c r="L118" s="40"/>
      <c r="M118" s="173" t="s">
        <v>19</v>
      </c>
      <c r="N118" s="174" t="s">
        <v>43</v>
      </c>
      <c r="O118" s="65"/>
      <c r="P118" s="175">
        <f>O118*H118</f>
        <v>0</v>
      </c>
      <c r="Q118" s="175">
        <v>0</v>
      </c>
      <c r="R118" s="175">
        <f>Q118*H118</f>
        <v>0</v>
      </c>
      <c r="S118" s="175">
        <v>0</v>
      </c>
      <c r="T118" s="176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77" t="s">
        <v>117</v>
      </c>
      <c r="AT118" s="177" t="s">
        <v>113</v>
      </c>
      <c r="AU118" s="177" t="s">
        <v>80</v>
      </c>
      <c r="AY118" s="18" t="s">
        <v>112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18" t="s">
        <v>80</v>
      </c>
      <c r="BK118" s="178">
        <f>ROUND(I118*H118,2)</f>
        <v>0</v>
      </c>
      <c r="BL118" s="18" t="s">
        <v>117</v>
      </c>
      <c r="BM118" s="177" t="s">
        <v>221</v>
      </c>
    </row>
    <row r="119" spans="1:65" s="12" customFormat="1" ht="11.25">
      <c r="B119" s="179"/>
      <c r="C119" s="180"/>
      <c r="D119" s="181" t="s">
        <v>213</v>
      </c>
      <c r="E119" s="182" t="s">
        <v>19</v>
      </c>
      <c r="F119" s="183" t="s">
        <v>222</v>
      </c>
      <c r="G119" s="180"/>
      <c r="H119" s="184">
        <v>134.63999999999999</v>
      </c>
      <c r="I119" s="185"/>
      <c r="J119" s="180"/>
      <c r="K119" s="180"/>
      <c r="L119" s="186"/>
      <c r="M119" s="187"/>
      <c r="N119" s="188"/>
      <c r="O119" s="188"/>
      <c r="P119" s="188"/>
      <c r="Q119" s="188"/>
      <c r="R119" s="188"/>
      <c r="S119" s="188"/>
      <c r="T119" s="189"/>
      <c r="AT119" s="190" t="s">
        <v>213</v>
      </c>
      <c r="AU119" s="190" t="s">
        <v>80</v>
      </c>
      <c r="AV119" s="12" t="s">
        <v>82</v>
      </c>
      <c r="AW119" s="12" t="s">
        <v>33</v>
      </c>
      <c r="AX119" s="12" t="s">
        <v>80</v>
      </c>
      <c r="AY119" s="190" t="s">
        <v>112</v>
      </c>
    </row>
    <row r="120" spans="1:65" s="11" customFormat="1" ht="25.9" customHeight="1">
      <c r="B120" s="152"/>
      <c r="C120" s="153"/>
      <c r="D120" s="154" t="s">
        <v>71</v>
      </c>
      <c r="E120" s="155" t="s">
        <v>223</v>
      </c>
      <c r="F120" s="155" t="s">
        <v>224</v>
      </c>
      <c r="G120" s="153"/>
      <c r="H120" s="153"/>
      <c r="I120" s="156"/>
      <c r="J120" s="157">
        <f>BK120</f>
        <v>0</v>
      </c>
      <c r="K120" s="153"/>
      <c r="L120" s="158"/>
      <c r="M120" s="159"/>
      <c r="N120" s="160"/>
      <c r="O120" s="160"/>
      <c r="P120" s="161">
        <f>SUM(P121:P124)</f>
        <v>0</v>
      </c>
      <c r="Q120" s="160"/>
      <c r="R120" s="161">
        <f>SUM(R121:R124)</f>
        <v>0</v>
      </c>
      <c r="S120" s="160"/>
      <c r="T120" s="162">
        <f>SUM(T121:T124)</f>
        <v>0</v>
      </c>
      <c r="AR120" s="163" t="s">
        <v>80</v>
      </c>
      <c r="AT120" s="164" t="s">
        <v>71</v>
      </c>
      <c r="AU120" s="164" t="s">
        <v>72</v>
      </c>
      <c r="AY120" s="163" t="s">
        <v>112</v>
      </c>
      <c r="BK120" s="165">
        <f>SUM(BK121:BK124)</f>
        <v>0</v>
      </c>
    </row>
    <row r="121" spans="1:65" s="2" customFormat="1" ht="16.5" customHeight="1">
      <c r="A121" s="35"/>
      <c r="B121" s="36"/>
      <c r="C121" s="166" t="s">
        <v>168</v>
      </c>
      <c r="D121" s="166" t="s">
        <v>113</v>
      </c>
      <c r="E121" s="167" t="s">
        <v>225</v>
      </c>
      <c r="F121" s="168" t="s">
        <v>226</v>
      </c>
      <c r="G121" s="169" t="s">
        <v>125</v>
      </c>
      <c r="H121" s="170">
        <v>10</v>
      </c>
      <c r="I121" s="171"/>
      <c r="J121" s="172">
        <f>ROUND(I121*H121,2)</f>
        <v>0</v>
      </c>
      <c r="K121" s="168" t="s">
        <v>19</v>
      </c>
      <c r="L121" s="40"/>
      <c r="M121" s="173" t="s">
        <v>19</v>
      </c>
      <c r="N121" s="174" t="s">
        <v>43</v>
      </c>
      <c r="O121" s="65"/>
      <c r="P121" s="175">
        <f>O121*H121</f>
        <v>0</v>
      </c>
      <c r="Q121" s="175">
        <v>0</v>
      </c>
      <c r="R121" s="175">
        <f>Q121*H121</f>
        <v>0</v>
      </c>
      <c r="S121" s="175">
        <v>0</v>
      </c>
      <c r="T121" s="17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77" t="s">
        <v>117</v>
      </c>
      <c r="AT121" s="177" t="s">
        <v>113</v>
      </c>
      <c r="AU121" s="177" t="s">
        <v>80</v>
      </c>
      <c r="AY121" s="18" t="s">
        <v>112</v>
      </c>
      <c r="BE121" s="178">
        <f>IF(N121="základní",J121,0)</f>
        <v>0</v>
      </c>
      <c r="BF121" s="178">
        <f>IF(N121="snížená",J121,0)</f>
        <v>0</v>
      </c>
      <c r="BG121" s="178">
        <f>IF(N121="zákl. přenesená",J121,0)</f>
        <v>0</v>
      </c>
      <c r="BH121" s="178">
        <f>IF(N121="sníž. přenesená",J121,0)</f>
        <v>0</v>
      </c>
      <c r="BI121" s="178">
        <f>IF(N121="nulová",J121,0)</f>
        <v>0</v>
      </c>
      <c r="BJ121" s="18" t="s">
        <v>80</v>
      </c>
      <c r="BK121" s="178">
        <f>ROUND(I121*H121,2)</f>
        <v>0</v>
      </c>
      <c r="BL121" s="18" t="s">
        <v>117</v>
      </c>
      <c r="BM121" s="177" t="s">
        <v>227</v>
      </c>
    </row>
    <row r="122" spans="1:65" s="2" customFormat="1" ht="16.5" customHeight="1">
      <c r="A122" s="35"/>
      <c r="B122" s="36"/>
      <c r="C122" s="166" t="s">
        <v>228</v>
      </c>
      <c r="D122" s="166" t="s">
        <v>113</v>
      </c>
      <c r="E122" s="167" t="s">
        <v>229</v>
      </c>
      <c r="F122" s="168" t="s">
        <v>230</v>
      </c>
      <c r="G122" s="169" t="s">
        <v>125</v>
      </c>
      <c r="H122" s="170">
        <v>50</v>
      </c>
      <c r="I122" s="171"/>
      <c r="J122" s="172">
        <f>ROUND(I122*H122,2)</f>
        <v>0</v>
      </c>
      <c r="K122" s="168" t="s">
        <v>19</v>
      </c>
      <c r="L122" s="40"/>
      <c r="M122" s="173" t="s">
        <v>19</v>
      </c>
      <c r="N122" s="174" t="s">
        <v>43</v>
      </c>
      <c r="O122" s="65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77" t="s">
        <v>117</v>
      </c>
      <c r="AT122" s="177" t="s">
        <v>113</v>
      </c>
      <c r="AU122" s="177" t="s">
        <v>80</v>
      </c>
      <c r="AY122" s="18" t="s">
        <v>112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18" t="s">
        <v>80</v>
      </c>
      <c r="BK122" s="178">
        <f>ROUND(I122*H122,2)</f>
        <v>0</v>
      </c>
      <c r="BL122" s="18" t="s">
        <v>117</v>
      </c>
      <c r="BM122" s="177" t="s">
        <v>231</v>
      </c>
    </row>
    <row r="123" spans="1:65" s="2" customFormat="1" ht="16.5" customHeight="1">
      <c r="A123" s="35"/>
      <c r="B123" s="36"/>
      <c r="C123" s="166" t="s">
        <v>171</v>
      </c>
      <c r="D123" s="166" t="s">
        <v>113</v>
      </c>
      <c r="E123" s="167" t="s">
        <v>232</v>
      </c>
      <c r="F123" s="168" t="s">
        <v>233</v>
      </c>
      <c r="G123" s="169" t="s">
        <v>125</v>
      </c>
      <c r="H123" s="170">
        <v>3</v>
      </c>
      <c r="I123" s="171"/>
      <c r="J123" s="172">
        <f>ROUND(I123*H123,2)</f>
        <v>0</v>
      </c>
      <c r="K123" s="168" t="s">
        <v>19</v>
      </c>
      <c r="L123" s="40"/>
      <c r="M123" s="173" t="s">
        <v>19</v>
      </c>
      <c r="N123" s="174" t="s">
        <v>43</v>
      </c>
      <c r="O123" s="65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77" t="s">
        <v>117</v>
      </c>
      <c r="AT123" s="177" t="s">
        <v>113</v>
      </c>
      <c r="AU123" s="177" t="s">
        <v>80</v>
      </c>
      <c r="AY123" s="18" t="s">
        <v>112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8" t="s">
        <v>80</v>
      </c>
      <c r="BK123" s="178">
        <f>ROUND(I123*H123,2)</f>
        <v>0</v>
      </c>
      <c r="BL123" s="18" t="s">
        <v>117</v>
      </c>
      <c r="BM123" s="177" t="s">
        <v>234</v>
      </c>
    </row>
    <row r="124" spans="1:65" s="2" customFormat="1" ht="16.5" customHeight="1">
      <c r="A124" s="35"/>
      <c r="B124" s="36"/>
      <c r="C124" s="166" t="s">
        <v>235</v>
      </c>
      <c r="D124" s="166" t="s">
        <v>113</v>
      </c>
      <c r="E124" s="167" t="s">
        <v>236</v>
      </c>
      <c r="F124" s="168" t="s">
        <v>237</v>
      </c>
      <c r="G124" s="169" t="s">
        <v>125</v>
      </c>
      <c r="H124" s="170">
        <v>1</v>
      </c>
      <c r="I124" s="171"/>
      <c r="J124" s="172">
        <f>ROUND(I124*H124,2)</f>
        <v>0</v>
      </c>
      <c r="K124" s="168" t="s">
        <v>19</v>
      </c>
      <c r="L124" s="40"/>
      <c r="M124" s="191" t="s">
        <v>19</v>
      </c>
      <c r="N124" s="192" t="s">
        <v>43</v>
      </c>
      <c r="O124" s="193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77" t="s">
        <v>117</v>
      </c>
      <c r="AT124" s="177" t="s">
        <v>113</v>
      </c>
      <c r="AU124" s="177" t="s">
        <v>80</v>
      </c>
      <c r="AY124" s="18" t="s">
        <v>112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8" t="s">
        <v>80</v>
      </c>
      <c r="BK124" s="178">
        <f>ROUND(I124*H124,2)</f>
        <v>0</v>
      </c>
      <c r="BL124" s="18" t="s">
        <v>117</v>
      </c>
      <c r="BM124" s="177" t="s">
        <v>238</v>
      </c>
    </row>
    <row r="125" spans="1:65" s="2" customFormat="1" ht="6.95" customHeight="1">
      <c r="A125" s="35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0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algorithmName="SHA-512" hashValue="EMQTA/OD2vsO/BmUWZM6Dvclj/teDtcptHbT24CEbppOOTzrI4go4PWK4wK/2cxsyPfxZKV8Os3WRgIjHF7kWg==" saltValue="8xync+wL3rrAOTSbHArGH/oICqgaRGsi/E9YEFPeEYTLnDi2fMqCBLh6ntKfSi6SLnREx4DHdVr+3RhXRdCRpg==" spinCount="100000" sheet="1" objects="1" scenarios="1" formatColumns="0" formatRows="0" autoFilter="0"/>
  <autoFilter ref="C83:K12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18" t="s">
        <v>84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85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1" t="str">
        <f>'Rekapitulace stavby'!K6</f>
        <v>Informační centrum Územního plánu</v>
      </c>
      <c r="F7" s="362"/>
      <c r="G7" s="362"/>
      <c r="H7" s="362"/>
      <c r="L7" s="21"/>
    </row>
    <row r="8" spans="1:46" s="2" customFormat="1" ht="12" customHeight="1">
      <c r="A8" s="35"/>
      <c r="B8" s="40"/>
      <c r="C8" s="35"/>
      <c r="D8" s="106" t="s">
        <v>86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3" t="s">
        <v>239</v>
      </c>
      <c r="F9" s="364"/>
      <c r="G9" s="364"/>
      <c r="H9" s="364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5. 5. 2025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5" t="str">
        <f>'Rekapitulace stavby'!E14</f>
        <v>Vyplň údaj</v>
      </c>
      <c r="F18" s="366"/>
      <c r="G18" s="366"/>
      <c r="H18" s="366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10"/>
      <c r="B27" s="111"/>
      <c r="C27" s="110"/>
      <c r="D27" s="110"/>
      <c r="E27" s="367" t="s">
        <v>37</v>
      </c>
      <c r="F27" s="367"/>
      <c r="G27" s="367"/>
      <c r="H27" s="367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ROUND((SUM(BE85:BE153)),  2)</f>
        <v>0</v>
      </c>
      <c r="G33" s="35"/>
      <c r="H33" s="35"/>
      <c r="I33" s="119">
        <v>0.21</v>
      </c>
      <c r="J33" s="118">
        <f>ROUND(((SUM(BE85:BE153))*I33),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ROUND((SUM(BF85:BF153)),  2)</f>
        <v>0</v>
      </c>
      <c r="G34" s="35"/>
      <c r="H34" s="35"/>
      <c r="I34" s="119">
        <v>0.12</v>
      </c>
      <c r="J34" s="118">
        <f>ROUND(((SUM(BF85:BF153))*I34),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ROUND((SUM(BG85:BG153)),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ROUND((SUM(BH85:BH153)),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ROUND((SUM(BI85:BI153)),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8" t="str">
        <f>E7</f>
        <v>Informační centrum Územního plánu</v>
      </c>
      <c r="F48" s="369"/>
      <c r="G48" s="369"/>
      <c r="H48" s="369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0" t="str">
        <f>E9</f>
        <v>STA - Stavební část</v>
      </c>
      <c r="F50" s="370"/>
      <c r="G50" s="370"/>
      <c r="H50" s="370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Ústí nad Labem</v>
      </c>
      <c r="G52" s="37"/>
      <c r="H52" s="37"/>
      <c r="I52" s="30" t="s">
        <v>23</v>
      </c>
      <c r="J52" s="60" t="str">
        <f>IF(J12="","",J12)</f>
        <v>5. 5. 2025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Statutární město Ústí nad Labem</v>
      </c>
      <c r="G54" s="37"/>
      <c r="H54" s="37"/>
      <c r="I54" s="30" t="s">
        <v>31</v>
      </c>
      <c r="J54" s="33" t="str">
        <f>E21</f>
        <v>koucky-arch.cz,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89</v>
      </c>
      <c r="D57" s="132"/>
      <c r="E57" s="132"/>
      <c r="F57" s="132"/>
      <c r="G57" s="132"/>
      <c r="H57" s="132"/>
      <c r="I57" s="132"/>
      <c r="J57" s="133" t="s">
        <v>90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91</v>
      </c>
    </row>
    <row r="60" spans="1:47" s="9" customFormat="1" ht="24.95" customHeight="1">
      <c r="B60" s="135"/>
      <c r="C60" s="136"/>
      <c r="D60" s="137" t="s">
        <v>240</v>
      </c>
      <c r="E60" s="138"/>
      <c r="F60" s="138"/>
      <c r="G60" s="138"/>
      <c r="H60" s="138"/>
      <c r="I60" s="138"/>
      <c r="J60" s="139">
        <f>J86</f>
        <v>0</v>
      </c>
      <c r="K60" s="136"/>
      <c r="L60" s="140"/>
    </row>
    <row r="61" spans="1:47" s="13" customFormat="1" ht="19.899999999999999" customHeight="1">
      <c r="B61" s="196"/>
      <c r="C61" s="197"/>
      <c r="D61" s="198" t="s">
        <v>241</v>
      </c>
      <c r="E61" s="199"/>
      <c r="F61" s="199"/>
      <c r="G61" s="199"/>
      <c r="H61" s="199"/>
      <c r="I61" s="199"/>
      <c r="J61" s="200">
        <f>J87</f>
        <v>0</v>
      </c>
      <c r="K61" s="197"/>
      <c r="L61" s="201"/>
    </row>
    <row r="62" spans="1:47" s="13" customFormat="1" ht="19.899999999999999" customHeight="1">
      <c r="B62" s="196"/>
      <c r="C62" s="197"/>
      <c r="D62" s="198" t="s">
        <v>242</v>
      </c>
      <c r="E62" s="199"/>
      <c r="F62" s="199"/>
      <c r="G62" s="199"/>
      <c r="H62" s="199"/>
      <c r="I62" s="199"/>
      <c r="J62" s="200">
        <f>J128</f>
        <v>0</v>
      </c>
      <c r="K62" s="197"/>
      <c r="L62" s="201"/>
    </row>
    <row r="63" spans="1:47" s="13" customFormat="1" ht="19.899999999999999" customHeight="1">
      <c r="B63" s="196"/>
      <c r="C63" s="197"/>
      <c r="D63" s="198" t="s">
        <v>243</v>
      </c>
      <c r="E63" s="199"/>
      <c r="F63" s="199"/>
      <c r="G63" s="199"/>
      <c r="H63" s="199"/>
      <c r="I63" s="199"/>
      <c r="J63" s="200">
        <f>J143</f>
        <v>0</v>
      </c>
      <c r="K63" s="197"/>
      <c r="L63" s="201"/>
    </row>
    <row r="64" spans="1:47" s="9" customFormat="1" ht="24.95" customHeight="1">
      <c r="B64" s="135"/>
      <c r="C64" s="136"/>
      <c r="D64" s="137" t="s">
        <v>244</v>
      </c>
      <c r="E64" s="138"/>
      <c r="F64" s="138"/>
      <c r="G64" s="138"/>
      <c r="H64" s="138"/>
      <c r="I64" s="138"/>
      <c r="J64" s="139">
        <f>J150</f>
        <v>0</v>
      </c>
      <c r="K64" s="136"/>
      <c r="L64" s="140"/>
    </row>
    <row r="65" spans="1:31" s="13" customFormat="1" ht="19.899999999999999" customHeight="1">
      <c r="B65" s="196"/>
      <c r="C65" s="197"/>
      <c r="D65" s="198" t="s">
        <v>245</v>
      </c>
      <c r="E65" s="199"/>
      <c r="F65" s="199"/>
      <c r="G65" s="199"/>
      <c r="H65" s="199"/>
      <c r="I65" s="199"/>
      <c r="J65" s="200">
        <f>J151</f>
        <v>0</v>
      </c>
      <c r="K65" s="197"/>
      <c r="L65" s="201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97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68" t="str">
        <f>E7</f>
        <v>Informační centrum Územního plánu</v>
      </c>
      <c r="F75" s="369"/>
      <c r="G75" s="369"/>
      <c r="H75" s="369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86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40" t="str">
        <f>E9</f>
        <v>STA - Stavební část</v>
      </c>
      <c r="F77" s="370"/>
      <c r="G77" s="370"/>
      <c r="H77" s="370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>Ústí nad Labem</v>
      </c>
      <c r="G79" s="37"/>
      <c r="H79" s="37"/>
      <c r="I79" s="30" t="s">
        <v>23</v>
      </c>
      <c r="J79" s="60" t="str">
        <f>IF(J12="","",J12)</f>
        <v>5. 5. 2025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25</v>
      </c>
      <c r="D81" s="37"/>
      <c r="E81" s="37"/>
      <c r="F81" s="28" t="str">
        <f>E15</f>
        <v>Statutární město Ústí nad Labem</v>
      </c>
      <c r="G81" s="37"/>
      <c r="H81" s="37"/>
      <c r="I81" s="30" t="s">
        <v>31</v>
      </c>
      <c r="J81" s="33" t="str">
        <f>E21</f>
        <v>koucky-arch.cz, s.r.o.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29</v>
      </c>
      <c r="D82" s="37"/>
      <c r="E82" s="37"/>
      <c r="F82" s="28" t="str">
        <f>IF(E18="","",E18)</f>
        <v>Vyplň údaj</v>
      </c>
      <c r="G82" s="37"/>
      <c r="H82" s="37"/>
      <c r="I82" s="30" t="s">
        <v>34</v>
      </c>
      <c r="J82" s="33" t="str">
        <f>E24</f>
        <v xml:space="preserve"> 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0" customFormat="1" ht="29.25" customHeight="1">
      <c r="A84" s="141"/>
      <c r="B84" s="142"/>
      <c r="C84" s="143" t="s">
        <v>98</v>
      </c>
      <c r="D84" s="144" t="s">
        <v>57</v>
      </c>
      <c r="E84" s="144" t="s">
        <v>53</v>
      </c>
      <c r="F84" s="144" t="s">
        <v>54</v>
      </c>
      <c r="G84" s="144" t="s">
        <v>99</v>
      </c>
      <c r="H84" s="144" t="s">
        <v>100</v>
      </c>
      <c r="I84" s="144" t="s">
        <v>101</v>
      </c>
      <c r="J84" s="144" t="s">
        <v>90</v>
      </c>
      <c r="K84" s="145" t="s">
        <v>102</v>
      </c>
      <c r="L84" s="146"/>
      <c r="M84" s="69" t="s">
        <v>19</v>
      </c>
      <c r="N84" s="70" t="s">
        <v>42</v>
      </c>
      <c r="O84" s="70" t="s">
        <v>103</v>
      </c>
      <c r="P84" s="70" t="s">
        <v>104</v>
      </c>
      <c r="Q84" s="70" t="s">
        <v>105</v>
      </c>
      <c r="R84" s="70" t="s">
        <v>106</v>
      </c>
      <c r="S84" s="70" t="s">
        <v>107</v>
      </c>
      <c r="T84" s="71" t="s">
        <v>108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9" customHeight="1">
      <c r="A85" s="35"/>
      <c r="B85" s="36"/>
      <c r="C85" s="76" t="s">
        <v>109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P86+P150</f>
        <v>0</v>
      </c>
      <c r="Q85" s="73"/>
      <c r="R85" s="149">
        <f>R86+R150</f>
        <v>3.7181943300000002</v>
      </c>
      <c r="S85" s="73"/>
      <c r="T85" s="150">
        <f>T86+T150</f>
        <v>1.5189999999999999E-2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71</v>
      </c>
      <c r="AU85" s="18" t="s">
        <v>91</v>
      </c>
      <c r="BK85" s="151">
        <f>BK86+BK150</f>
        <v>0</v>
      </c>
    </row>
    <row r="86" spans="1:65" s="11" customFormat="1" ht="25.9" customHeight="1">
      <c r="B86" s="152"/>
      <c r="C86" s="153"/>
      <c r="D86" s="154" t="s">
        <v>71</v>
      </c>
      <c r="E86" s="155" t="s">
        <v>246</v>
      </c>
      <c r="F86" s="155" t="s">
        <v>247</v>
      </c>
      <c r="G86" s="153"/>
      <c r="H86" s="153"/>
      <c r="I86" s="156"/>
      <c r="J86" s="157">
        <f>BK86</f>
        <v>0</v>
      </c>
      <c r="K86" s="153"/>
      <c r="L86" s="158"/>
      <c r="M86" s="159"/>
      <c r="N86" s="160"/>
      <c r="O86" s="160"/>
      <c r="P86" s="161">
        <f>P87+P128+P143</f>
        <v>0</v>
      </c>
      <c r="Q86" s="160"/>
      <c r="R86" s="161">
        <f>R87+R128+R143</f>
        <v>3.7181943300000002</v>
      </c>
      <c r="S86" s="160"/>
      <c r="T86" s="162">
        <f>T87+T128+T143</f>
        <v>1.5189999999999999E-2</v>
      </c>
      <c r="AR86" s="163" t="s">
        <v>82</v>
      </c>
      <c r="AT86" s="164" t="s">
        <v>71</v>
      </c>
      <c r="AU86" s="164" t="s">
        <v>72</v>
      </c>
      <c r="AY86" s="163" t="s">
        <v>112</v>
      </c>
      <c r="BK86" s="165">
        <f>BK87+BK128+BK143</f>
        <v>0</v>
      </c>
    </row>
    <row r="87" spans="1:65" s="11" customFormat="1" ht="22.9" customHeight="1">
      <c r="B87" s="152"/>
      <c r="C87" s="153"/>
      <c r="D87" s="154" t="s">
        <v>71</v>
      </c>
      <c r="E87" s="202" t="s">
        <v>248</v>
      </c>
      <c r="F87" s="202" t="s">
        <v>249</v>
      </c>
      <c r="G87" s="153"/>
      <c r="H87" s="153"/>
      <c r="I87" s="156"/>
      <c r="J87" s="203">
        <f>BK87</f>
        <v>0</v>
      </c>
      <c r="K87" s="153"/>
      <c r="L87" s="158"/>
      <c r="M87" s="159"/>
      <c r="N87" s="160"/>
      <c r="O87" s="160"/>
      <c r="P87" s="161">
        <f>SUM(P88:P127)</f>
        <v>0</v>
      </c>
      <c r="Q87" s="160"/>
      <c r="R87" s="161">
        <f>SUM(R88:R127)</f>
        <v>3.5199975600000002</v>
      </c>
      <c r="S87" s="160"/>
      <c r="T87" s="162">
        <f>SUM(T88:T127)</f>
        <v>0</v>
      </c>
      <c r="AR87" s="163" t="s">
        <v>82</v>
      </c>
      <c r="AT87" s="164" t="s">
        <v>71</v>
      </c>
      <c r="AU87" s="164" t="s">
        <v>80</v>
      </c>
      <c r="AY87" s="163" t="s">
        <v>112</v>
      </c>
      <c r="BK87" s="165">
        <f>SUM(BK88:BK127)</f>
        <v>0</v>
      </c>
    </row>
    <row r="88" spans="1:65" s="2" customFormat="1" ht="55.5" customHeight="1">
      <c r="A88" s="35"/>
      <c r="B88" s="36"/>
      <c r="C88" s="166" t="s">
        <v>80</v>
      </c>
      <c r="D88" s="166" t="s">
        <v>113</v>
      </c>
      <c r="E88" s="167" t="s">
        <v>250</v>
      </c>
      <c r="F88" s="168" t="s">
        <v>251</v>
      </c>
      <c r="G88" s="169" t="s">
        <v>116</v>
      </c>
      <c r="H88" s="170">
        <v>47.68</v>
      </c>
      <c r="I88" s="171"/>
      <c r="J88" s="172">
        <f>ROUND(I88*H88,2)</f>
        <v>0</v>
      </c>
      <c r="K88" s="168" t="s">
        <v>252</v>
      </c>
      <c r="L88" s="40"/>
      <c r="M88" s="173" t="s">
        <v>19</v>
      </c>
      <c r="N88" s="174" t="s">
        <v>43</v>
      </c>
      <c r="O88" s="65"/>
      <c r="P88" s="175">
        <f>O88*H88</f>
        <v>0</v>
      </c>
      <c r="Q88" s="175">
        <v>2.2450000000000001E-2</v>
      </c>
      <c r="R88" s="175">
        <f>Q88*H88</f>
        <v>1.070416</v>
      </c>
      <c r="S88" s="175">
        <v>0</v>
      </c>
      <c r="T88" s="176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77" t="s">
        <v>141</v>
      </c>
      <c r="AT88" s="177" t="s">
        <v>113</v>
      </c>
      <c r="AU88" s="177" t="s">
        <v>82</v>
      </c>
      <c r="AY88" s="18" t="s">
        <v>112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8" t="s">
        <v>80</v>
      </c>
      <c r="BK88" s="178">
        <f>ROUND(I88*H88,2)</f>
        <v>0</v>
      </c>
      <c r="BL88" s="18" t="s">
        <v>141</v>
      </c>
      <c r="BM88" s="177" t="s">
        <v>253</v>
      </c>
    </row>
    <row r="89" spans="1:65" s="2" customFormat="1" ht="11.25">
      <c r="A89" s="35"/>
      <c r="B89" s="36"/>
      <c r="C89" s="37"/>
      <c r="D89" s="204" t="s">
        <v>254</v>
      </c>
      <c r="E89" s="37"/>
      <c r="F89" s="205" t="s">
        <v>255</v>
      </c>
      <c r="G89" s="37"/>
      <c r="H89" s="37"/>
      <c r="I89" s="206"/>
      <c r="J89" s="37"/>
      <c r="K89" s="37"/>
      <c r="L89" s="40"/>
      <c r="M89" s="207"/>
      <c r="N89" s="208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254</v>
      </c>
      <c r="AU89" s="18" t="s">
        <v>82</v>
      </c>
    </row>
    <row r="90" spans="1:65" s="12" customFormat="1" ht="11.25">
      <c r="B90" s="179"/>
      <c r="C90" s="180"/>
      <c r="D90" s="181" t="s">
        <v>213</v>
      </c>
      <c r="E90" s="182" t="s">
        <v>19</v>
      </c>
      <c r="F90" s="183" t="s">
        <v>256</v>
      </c>
      <c r="G90" s="180"/>
      <c r="H90" s="184">
        <v>18.88</v>
      </c>
      <c r="I90" s="185"/>
      <c r="J90" s="180"/>
      <c r="K90" s="180"/>
      <c r="L90" s="186"/>
      <c r="M90" s="187"/>
      <c r="N90" s="188"/>
      <c r="O90" s="188"/>
      <c r="P90" s="188"/>
      <c r="Q90" s="188"/>
      <c r="R90" s="188"/>
      <c r="S90" s="188"/>
      <c r="T90" s="189"/>
      <c r="AT90" s="190" t="s">
        <v>213</v>
      </c>
      <c r="AU90" s="190" t="s">
        <v>82</v>
      </c>
      <c r="AV90" s="12" t="s">
        <v>82</v>
      </c>
      <c r="AW90" s="12" t="s">
        <v>33</v>
      </c>
      <c r="AX90" s="12" t="s">
        <v>72</v>
      </c>
      <c r="AY90" s="190" t="s">
        <v>112</v>
      </c>
    </row>
    <row r="91" spans="1:65" s="12" customFormat="1" ht="11.25">
      <c r="B91" s="179"/>
      <c r="C91" s="180"/>
      <c r="D91" s="181" t="s">
        <v>213</v>
      </c>
      <c r="E91" s="182" t="s">
        <v>19</v>
      </c>
      <c r="F91" s="183" t="s">
        <v>257</v>
      </c>
      <c r="G91" s="180"/>
      <c r="H91" s="184">
        <v>28.8</v>
      </c>
      <c r="I91" s="185"/>
      <c r="J91" s="180"/>
      <c r="K91" s="180"/>
      <c r="L91" s="186"/>
      <c r="M91" s="187"/>
      <c r="N91" s="188"/>
      <c r="O91" s="188"/>
      <c r="P91" s="188"/>
      <c r="Q91" s="188"/>
      <c r="R91" s="188"/>
      <c r="S91" s="188"/>
      <c r="T91" s="189"/>
      <c r="AT91" s="190" t="s">
        <v>213</v>
      </c>
      <c r="AU91" s="190" t="s">
        <v>82</v>
      </c>
      <c r="AV91" s="12" t="s">
        <v>82</v>
      </c>
      <c r="AW91" s="12" t="s">
        <v>33</v>
      </c>
      <c r="AX91" s="12" t="s">
        <v>72</v>
      </c>
      <c r="AY91" s="190" t="s">
        <v>112</v>
      </c>
    </row>
    <row r="92" spans="1:65" s="14" customFormat="1" ht="11.25">
      <c r="B92" s="209"/>
      <c r="C92" s="210"/>
      <c r="D92" s="181" t="s">
        <v>213</v>
      </c>
      <c r="E92" s="211" t="s">
        <v>19</v>
      </c>
      <c r="F92" s="212" t="s">
        <v>258</v>
      </c>
      <c r="G92" s="210"/>
      <c r="H92" s="213">
        <v>47.68</v>
      </c>
      <c r="I92" s="214"/>
      <c r="J92" s="210"/>
      <c r="K92" s="210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213</v>
      </c>
      <c r="AU92" s="219" t="s">
        <v>82</v>
      </c>
      <c r="AV92" s="14" t="s">
        <v>117</v>
      </c>
      <c r="AW92" s="14" t="s">
        <v>33</v>
      </c>
      <c r="AX92" s="14" t="s">
        <v>80</v>
      </c>
      <c r="AY92" s="219" t="s">
        <v>112</v>
      </c>
    </row>
    <row r="93" spans="1:65" s="2" customFormat="1" ht="44.25" customHeight="1">
      <c r="A93" s="35"/>
      <c r="B93" s="36"/>
      <c r="C93" s="166" t="s">
        <v>82</v>
      </c>
      <c r="D93" s="166" t="s">
        <v>113</v>
      </c>
      <c r="E93" s="167" t="s">
        <v>259</v>
      </c>
      <c r="F93" s="168" t="s">
        <v>260</v>
      </c>
      <c r="G93" s="169" t="s">
        <v>204</v>
      </c>
      <c r="H93" s="170">
        <v>1</v>
      </c>
      <c r="I93" s="171"/>
      <c r="J93" s="172">
        <f>ROUND(I93*H93,2)</f>
        <v>0</v>
      </c>
      <c r="K93" s="168" t="s">
        <v>252</v>
      </c>
      <c r="L93" s="40"/>
      <c r="M93" s="173" t="s">
        <v>19</v>
      </c>
      <c r="N93" s="174" t="s">
        <v>43</v>
      </c>
      <c r="O93" s="65"/>
      <c r="P93" s="175">
        <f>O93*H93</f>
        <v>0</v>
      </c>
      <c r="Q93" s="175">
        <v>5.1900000000000002E-3</v>
      </c>
      <c r="R93" s="175">
        <f>Q93*H93</f>
        <v>5.1900000000000002E-3</v>
      </c>
      <c r="S93" s="175">
        <v>0</v>
      </c>
      <c r="T93" s="176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77" t="s">
        <v>141</v>
      </c>
      <c r="AT93" s="177" t="s">
        <v>113</v>
      </c>
      <c r="AU93" s="177" t="s">
        <v>82</v>
      </c>
      <c r="AY93" s="18" t="s">
        <v>112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8" t="s">
        <v>80</v>
      </c>
      <c r="BK93" s="178">
        <f>ROUND(I93*H93,2)</f>
        <v>0</v>
      </c>
      <c r="BL93" s="18" t="s">
        <v>141</v>
      </c>
      <c r="BM93" s="177" t="s">
        <v>261</v>
      </c>
    </row>
    <row r="94" spans="1:65" s="2" customFormat="1" ht="11.25">
      <c r="A94" s="35"/>
      <c r="B94" s="36"/>
      <c r="C94" s="37"/>
      <c r="D94" s="204" t="s">
        <v>254</v>
      </c>
      <c r="E94" s="37"/>
      <c r="F94" s="205" t="s">
        <v>262</v>
      </c>
      <c r="G94" s="37"/>
      <c r="H94" s="37"/>
      <c r="I94" s="206"/>
      <c r="J94" s="37"/>
      <c r="K94" s="37"/>
      <c r="L94" s="40"/>
      <c r="M94" s="207"/>
      <c r="N94" s="208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254</v>
      </c>
      <c r="AU94" s="18" t="s">
        <v>82</v>
      </c>
    </row>
    <row r="95" spans="1:65" s="2" customFormat="1" ht="24.2" customHeight="1">
      <c r="A95" s="35"/>
      <c r="B95" s="36"/>
      <c r="C95" s="166" t="s">
        <v>122</v>
      </c>
      <c r="D95" s="166" t="s">
        <v>113</v>
      </c>
      <c r="E95" s="167" t="s">
        <v>263</v>
      </c>
      <c r="F95" s="168" t="s">
        <v>264</v>
      </c>
      <c r="G95" s="169" t="s">
        <v>116</v>
      </c>
      <c r="H95" s="170">
        <v>28.8</v>
      </c>
      <c r="I95" s="171"/>
      <c r="J95" s="172">
        <f>ROUND(I95*H95,2)</f>
        <v>0</v>
      </c>
      <c r="K95" s="168" t="s">
        <v>252</v>
      </c>
      <c r="L95" s="40"/>
      <c r="M95" s="173" t="s">
        <v>19</v>
      </c>
      <c r="N95" s="174" t="s">
        <v>43</v>
      </c>
      <c r="O95" s="65"/>
      <c r="P95" s="175">
        <f>O95*H95</f>
        <v>0</v>
      </c>
      <c r="Q95" s="175">
        <v>1.72E-3</v>
      </c>
      <c r="R95" s="175">
        <f>Q95*H95</f>
        <v>4.9535999999999997E-2</v>
      </c>
      <c r="S95" s="175">
        <v>0</v>
      </c>
      <c r="T95" s="176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77" t="s">
        <v>141</v>
      </c>
      <c r="AT95" s="177" t="s">
        <v>113</v>
      </c>
      <c r="AU95" s="177" t="s">
        <v>82</v>
      </c>
      <c r="AY95" s="18" t="s">
        <v>112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8" t="s">
        <v>80</v>
      </c>
      <c r="BK95" s="178">
        <f>ROUND(I95*H95,2)</f>
        <v>0</v>
      </c>
      <c r="BL95" s="18" t="s">
        <v>141</v>
      </c>
      <c r="BM95" s="177" t="s">
        <v>265</v>
      </c>
    </row>
    <row r="96" spans="1:65" s="2" customFormat="1" ht="11.25">
      <c r="A96" s="35"/>
      <c r="B96" s="36"/>
      <c r="C96" s="37"/>
      <c r="D96" s="204" t="s">
        <v>254</v>
      </c>
      <c r="E96" s="37"/>
      <c r="F96" s="205" t="s">
        <v>266</v>
      </c>
      <c r="G96" s="37"/>
      <c r="H96" s="37"/>
      <c r="I96" s="206"/>
      <c r="J96" s="37"/>
      <c r="K96" s="37"/>
      <c r="L96" s="40"/>
      <c r="M96" s="207"/>
      <c r="N96" s="208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254</v>
      </c>
      <c r="AU96" s="18" t="s">
        <v>82</v>
      </c>
    </row>
    <row r="97" spans="1:65" s="12" customFormat="1" ht="11.25">
      <c r="B97" s="179"/>
      <c r="C97" s="180"/>
      <c r="D97" s="181" t="s">
        <v>213</v>
      </c>
      <c r="E97" s="182" t="s">
        <v>19</v>
      </c>
      <c r="F97" s="183" t="s">
        <v>257</v>
      </c>
      <c r="G97" s="180"/>
      <c r="H97" s="184">
        <v>28.8</v>
      </c>
      <c r="I97" s="185"/>
      <c r="J97" s="180"/>
      <c r="K97" s="180"/>
      <c r="L97" s="186"/>
      <c r="M97" s="187"/>
      <c r="N97" s="188"/>
      <c r="O97" s="188"/>
      <c r="P97" s="188"/>
      <c r="Q97" s="188"/>
      <c r="R97" s="188"/>
      <c r="S97" s="188"/>
      <c r="T97" s="189"/>
      <c r="AT97" s="190" t="s">
        <v>213</v>
      </c>
      <c r="AU97" s="190" t="s">
        <v>82</v>
      </c>
      <c r="AV97" s="12" t="s">
        <v>82</v>
      </c>
      <c r="AW97" s="12" t="s">
        <v>33</v>
      </c>
      <c r="AX97" s="12" t="s">
        <v>80</v>
      </c>
      <c r="AY97" s="190" t="s">
        <v>112</v>
      </c>
    </row>
    <row r="98" spans="1:65" s="2" customFormat="1" ht="24.2" customHeight="1">
      <c r="A98" s="35"/>
      <c r="B98" s="36"/>
      <c r="C98" s="166" t="s">
        <v>117</v>
      </c>
      <c r="D98" s="166" t="s">
        <v>113</v>
      </c>
      <c r="E98" s="167" t="s">
        <v>267</v>
      </c>
      <c r="F98" s="168" t="s">
        <v>268</v>
      </c>
      <c r="G98" s="169" t="s">
        <v>116</v>
      </c>
      <c r="H98" s="170">
        <v>47.68</v>
      </c>
      <c r="I98" s="171"/>
      <c r="J98" s="172">
        <f>ROUND(I98*H98,2)</f>
        <v>0</v>
      </c>
      <c r="K98" s="168" t="s">
        <v>252</v>
      </c>
      <c r="L98" s="40"/>
      <c r="M98" s="173" t="s">
        <v>19</v>
      </c>
      <c r="N98" s="174" t="s">
        <v>43</v>
      </c>
      <c r="O98" s="65"/>
      <c r="P98" s="175">
        <f>O98*H98</f>
        <v>0</v>
      </c>
      <c r="Q98" s="175">
        <v>1.4E-3</v>
      </c>
      <c r="R98" s="175">
        <f>Q98*H98</f>
        <v>6.6752000000000006E-2</v>
      </c>
      <c r="S98" s="175">
        <v>0</v>
      </c>
      <c r="T98" s="176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77" t="s">
        <v>141</v>
      </c>
      <c r="AT98" s="177" t="s">
        <v>113</v>
      </c>
      <c r="AU98" s="177" t="s">
        <v>82</v>
      </c>
      <c r="AY98" s="18" t="s">
        <v>112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18" t="s">
        <v>80</v>
      </c>
      <c r="BK98" s="178">
        <f>ROUND(I98*H98,2)</f>
        <v>0</v>
      </c>
      <c r="BL98" s="18" t="s">
        <v>141</v>
      </c>
      <c r="BM98" s="177" t="s">
        <v>269</v>
      </c>
    </row>
    <row r="99" spans="1:65" s="2" customFormat="1" ht="11.25">
      <c r="A99" s="35"/>
      <c r="B99" s="36"/>
      <c r="C99" s="37"/>
      <c r="D99" s="204" t="s">
        <v>254</v>
      </c>
      <c r="E99" s="37"/>
      <c r="F99" s="205" t="s">
        <v>270</v>
      </c>
      <c r="G99" s="37"/>
      <c r="H99" s="37"/>
      <c r="I99" s="206"/>
      <c r="J99" s="37"/>
      <c r="K99" s="37"/>
      <c r="L99" s="40"/>
      <c r="M99" s="207"/>
      <c r="N99" s="208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254</v>
      </c>
      <c r="AU99" s="18" t="s">
        <v>82</v>
      </c>
    </row>
    <row r="100" spans="1:65" s="2" customFormat="1" ht="55.5" customHeight="1">
      <c r="A100" s="35"/>
      <c r="B100" s="36"/>
      <c r="C100" s="166" t="s">
        <v>130</v>
      </c>
      <c r="D100" s="166" t="s">
        <v>113</v>
      </c>
      <c r="E100" s="167" t="s">
        <v>271</v>
      </c>
      <c r="F100" s="168" t="s">
        <v>272</v>
      </c>
      <c r="G100" s="169" t="s">
        <v>116</v>
      </c>
      <c r="H100" s="170">
        <v>174.553</v>
      </c>
      <c r="I100" s="171"/>
      <c r="J100" s="172">
        <f>ROUND(I100*H100,2)</f>
        <v>0</v>
      </c>
      <c r="K100" s="168" t="s">
        <v>252</v>
      </c>
      <c r="L100" s="40"/>
      <c r="M100" s="173" t="s">
        <v>19</v>
      </c>
      <c r="N100" s="174" t="s">
        <v>43</v>
      </c>
      <c r="O100" s="65"/>
      <c r="P100" s="175">
        <f>O100*H100</f>
        <v>0</v>
      </c>
      <c r="Q100" s="175">
        <v>1.1820000000000001E-2</v>
      </c>
      <c r="R100" s="175">
        <f>Q100*H100</f>
        <v>2.06321646</v>
      </c>
      <c r="S100" s="175">
        <v>0</v>
      </c>
      <c r="T100" s="176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77" t="s">
        <v>141</v>
      </c>
      <c r="AT100" s="177" t="s">
        <v>113</v>
      </c>
      <c r="AU100" s="177" t="s">
        <v>82</v>
      </c>
      <c r="AY100" s="18" t="s">
        <v>112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8" t="s">
        <v>80</v>
      </c>
      <c r="BK100" s="178">
        <f>ROUND(I100*H100,2)</f>
        <v>0</v>
      </c>
      <c r="BL100" s="18" t="s">
        <v>141</v>
      </c>
      <c r="BM100" s="177" t="s">
        <v>273</v>
      </c>
    </row>
    <row r="101" spans="1:65" s="2" customFormat="1" ht="11.25">
      <c r="A101" s="35"/>
      <c r="B101" s="36"/>
      <c r="C101" s="37"/>
      <c r="D101" s="204" t="s">
        <v>254</v>
      </c>
      <c r="E101" s="37"/>
      <c r="F101" s="205" t="s">
        <v>274</v>
      </c>
      <c r="G101" s="37"/>
      <c r="H101" s="37"/>
      <c r="I101" s="206"/>
      <c r="J101" s="37"/>
      <c r="K101" s="37"/>
      <c r="L101" s="40"/>
      <c r="M101" s="207"/>
      <c r="N101" s="208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254</v>
      </c>
      <c r="AU101" s="18" t="s">
        <v>82</v>
      </c>
    </row>
    <row r="102" spans="1:65" s="12" customFormat="1" ht="11.25">
      <c r="B102" s="179"/>
      <c r="C102" s="180"/>
      <c r="D102" s="181" t="s">
        <v>213</v>
      </c>
      <c r="E102" s="182" t="s">
        <v>19</v>
      </c>
      <c r="F102" s="183" t="s">
        <v>275</v>
      </c>
      <c r="G102" s="180"/>
      <c r="H102" s="184">
        <v>65.12</v>
      </c>
      <c r="I102" s="185"/>
      <c r="J102" s="180"/>
      <c r="K102" s="180"/>
      <c r="L102" s="186"/>
      <c r="M102" s="187"/>
      <c r="N102" s="188"/>
      <c r="O102" s="188"/>
      <c r="P102" s="188"/>
      <c r="Q102" s="188"/>
      <c r="R102" s="188"/>
      <c r="S102" s="188"/>
      <c r="T102" s="189"/>
      <c r="AT102" s="190" t="s">
        <v>213</v>
      </c>
      <c r="AU102" s="190" t="s">
        <v>82</v>
      </c>
      <c r="AV102" s="12" t="s">
        <v>82</v>
      </c>
      <c r="AW102" s="12" t="s">
        <v>33</v>
      </c>
      <c r="AX102" s="12" t="s">
        <v>72</v>
      </c>
      <c r="AY102" s="190" t="s">
        <v>112</v>
      </c>
    </row>
    <row r="103" spans="1:65" s="12" customFormat="1" ht="11.25">
      <c r="B103" s="179"/>
      <c r="C103" s="180"/>
      <c r="D103" s="181" t="s">
        <v>213</v>
      </c>
      <c r="E103" s="182" t="s">
        <v>19</v>
      </c>
      <c r="F103" s="183" t="s">
        <v>276</v>
      </c>
      <c r="G103" s="180"/>
      <c r="H103" s="184">
        <v>20.48</v>
      </c>
      <c r="I103" s="185"/>
      <c r="J103" s="180"/>
      <c r="K103" s="180"/>
      <c r="L103" s="186"/>
      <c r="M103" s="187"/>
      <c r="N103" s="188"/>
      <c r="O103" s="188"/>
      <c r="P103" s="188"/>
      <c r="Q103" s="188"/>
      <c r="R103" s="188"/>
      <c r="S103" s="188"/>
      <c r="T103" s="189"/>
      <c r="AT103" s="190" t="s">
        <v>213</v>
      </c>
      <c r="AU103" s="190" t="s">
        <v>82</v>
      </c>
      <c r="AV103" s="12" t="s">
        <v>82</v>
      </c>
      <c r="AW103" s="12" t="s">
        <v>33</v>
      </c>
      <c r="AX103" s="12" t="s">
        <v>72</v>
      </c>
      <c r="AY103" s="190" t="s">
        <v>112</v>
      </c>
    </row>
    <row r="104" spans="1:65" s="12" customFormat="1" ht="11.25">
      <c r="B104" s="179"/>
      <c r="C104" s="180"/>
      <c r="D104" s="181" t="s">
        <v>213</v>
      </c>
      <c r="E104" s="182" t="s">
        <v>19</v>
      </c>
      <c r="F104" s="183" t="s">
        <v>277</v>
      </c>
      <c r="G104" s="180"/>
      <c r="H104" s="184">
        <v>44.16</v>
      </c>
      <c r="I104" s="185"/>
      <c r="J104" s="180"/>
      <c r="K104" s="180"/>
      <c r="L104" s="186"/>
      <c r="M104" s="187"/>
      <c r="N104" s="188"/>
      <c r="O104" s="188"/>
      <c r="P104" s="188"/>
      <c r="Q104" s="188"/>
      <c r="R104" s="188"/>
      <c r="S104" s="188"/>
      <c r="T104" s="189"/>
      <c r="AT104" s="190" t="s">
        <v>213</v>
      </c>
      <c r="AU104" s="190" t="s">
        <v>82</v>
      </c>
      <c r="AV104" s="12" t="s">
        <v>82</v>
      </c>
      <c r="AW104" s="12" t="s">
        <v>33</v>
      </c>
      <c r="AX104" s="12" t="s">
        <v>72</v>
      </c>
      <c r="AY104" s="190" t="s">
        <v>112</v>
      </c>
    </row>
    <row r="105" spans="1:65" s="12" customFormat="1" ht="11.25">
      <c r="B105" s="179"/>
      <c r="C105" s="180"/>
      <c r="D105" s="181" t="s">
        <v>213</v>
      </c>
      <c r="E105" s="182" t="s">
        <v>19</v>
      </c>
      <c r="F105" s="183" t="s">
        <v>278</v>
      </c>
      <c r="G105" s="180"/>
      <c r="H105" s="184">
        <v>21.504000000000001</v>
      </c>
      <c r="I105" s="185"/>
      <c r="J105" s="180"/>
      <c r="K105" s="180"/>
      <c r="L105" s="186"/>
      <c r="M105" s="187"/>
      <c r="N105" s="188"/>
      <c r="O105" s="188"/>
      <c r="P105" s="188"/>
      <c r="Q105" s="188"/>
      <c r="R105" s="188"/>
      <c r="S105" s="188"/>
      <c r="T105" s="189"/>
      <c r="AT105" s="190" t="s">
        <v>213</v>
      </c>
      <c r="AU105" s="190" t="s">
        <v>82</v>
      </c>
      <c r="AV105" s="12" t="s">
        <v>82</v>
      </c>
      <c r="AW105" s="12" t="s">
        <v>33</v>
      </c>
      <c r="AX105" s="12" t="s">
        <v>72</v>
      </c>
      <c r="AY105" s="190" t="s">
        <v>112</v>
      </c>
    </row>
    <row r="106" spans="1:65" s="12" customFormat="1" ht="11.25">
      <c r="B106" s="179"/>
      <c r="C106" s="180"/>
      <c r="D106" s="181" t="s">
        <v>213</v>
      </c>
      <c r="E106" s="182" t="s">
        <v>19</v>
      </c>
      <c r="F106" s="183" t="s">
        <v>279</v>
      </c>
      <c r="G106" s="180"/>
      <c r="H106" s="184">
        <v>1.849</v>
      </c>
      <c r="I106" s="185"/>
      <c r="J106" s="180"/>
      <c r="K106" s="180"/>
      <c r="L106" s="186"/>
      <c r="M106" s="187"/>
      <c r="N106" s="188"/>
      <c r="O106" s="188"/>
      <c r="P106" s="188"/>
      <c r="Q106" s="188"/>
      <c r="R106" s="188"/>
      <c r="S106" s="188"/>
      <c r="T106" s="189"/>
      <c r="AT106" s="190" t="s">
        <v>213</v>
      </c>
      <c r="AU106" s="190" t="s">
        <v>82</v>
      </c>
      <c r="AV106" s="12" t="s">
        <v>82</v>
      </c>
      <c r="AW106" s="12" t="s">
        <v>33</v>
      </c>
      <c r="AX106" s="12" t="s">
        <v>72</v>
      </c>
      <c r="AY106" s="190" t="s">
        <v>112</v>
      </c>
    </row>
    <row r="107" spans="1:65" s="12" customFormat="1" ht="11.25">
      <c r="B107" s="179"/>
      <c r="C107" s="180"/>
      <c r="D107" s="181" t="s">
        <v>213</v>
      </c>
      <c r="E107" s="182" t="s">
        <v>19</v>
      </c>
      <c r="F107" s="183" t="s">
        <v>280</v>
      </c>
      <c r="G107" s="180"/>
      <c r="H107" s="184">
        <v>21.44</v>
      </c>
      <c r="I107" s="185"/>
      <c r="J107" s="180"/>
      <c r="K107" s="180"/>
      <c r="L107" s="186"/>
      <c r="M107" s="187"/>
      <c r="N107" s="188"/>
      <c r="O107" s="188"/>
      <c r="P107" s="188"/>
      <c r="Q107" s="188"/>
      <c r="R107" s="188"/>
      <c r="S107" s="188"/>
      <c r="T107" s="189"/>
      <c r="AT107" s="190" t="s">
        <v>213</v>
      </c>
      <c r="AU107" s="190" t="s">
        <v>82</v>
      </c>
      <c r="AV107" s="12" t="s">
        <v>82</v>
      </c>
      <c r="AW107" s="12" t="s">
        <v>33</v>
      </c>
      <c r="AX107" s="12" t="s">
        <v>72</v>
      </c>
      <c r="AY107" s="190" t="s">
        <v>112</v>
      </c>
    </row>
    <row r="108" spans="1:65" s="14" customFormat="1" ht="11.25">
      <c r="B108" s="209"/>
      <c r="C108" s="210"/>
      <c r="D108" s="181" t="s">
        <v>213</v>
      </c>
      <c r="E108" s="211" t="s">
        <v>19</v>
      </c>
      <c r="F108" s="212" t="s">
        <v>258</v>
      </c>
      <c r="G108" s="210"/>
      <c r="H108" s="213">
        <v>174.553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213</v>
      </c>
      <c r="AU108" s="219" t="s">
        <v>82</v>
      </c>
      <c r="AV108" s="14" t="s">
        <v>117</v>
      </c>
      <c r="AW108" s="14" t="s">
        <v>33</v>
      </c>
      <c r="AX108" s="14" t="s">
        <v>80</v>
      </c>
      <c r="AY108" s="219" t="s">
        <v>112</v>
      </c>
    </row>
    <row r="109" spans="1:65" s="2" customFormat="1" ht="37.9" customHeight="1">
      <c r="A109" s="35"/>
      <c r="B109" s="36"/>
      <c r="C109" s="166" t="s">
        <v>126</v>
      </c>
      <c r="D109" s="166" t="s">
        <v>113</v>
      </c>
      <c r="E109" s="167" t="s">
        <v>281</v>
      </c>
      <c r="F109" s="168" t="s">
        <v>282</v>
      </c>
      <c r="G109" s="169" t="s">
        <v>116</v>
      </c>
      <c r="H109" s="170">
        <v>174.553</v>
      </c>
      <c r="I109" s="171"/>
      <c r="J109" s="172">
        <f>ROUND(I109*H109,2)</f>
        <v>0</v>
      </c>
      <c r="K109" s="168" t="s">
        <v>252</v>
      </c>
      <c r="L109" s="40"/>
      <c r="M109" s="173" t="s">
        <v>19</v>
      </c>
      <c r="N109" s="174" t="s">
        <v>43</v>
      </c>
      <c r="O109" s="65"/>
      <c r="P109" s="175">
        <f>O109*H109</f>
        <v>0</v>
      </c>
      <c r="Q109" s="175">
        <v>6.9999999999999999E-4</v>
      </c>
      <c r="R109" s="175">
        <f>Q109*H109</f>
        <v>0.12218709999999999</v>
      </c>
      <c r="S109" s="175">
        <v>0</v>
      </c>
      <c r="T109" s="176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77" t="s">
        <v>141</v>
      </c>
      <c r="AT109" s="177" t="s">
        <v>113</v>
      </c>
      <c r="AU109" s="177" t="s">
        <v>82</v>
      </c>
      <c r="AY109" s="18" t="s">
        <v>112</v>
      </c>
      <c r="BE109" s="178">
        <f>IF(N109="základní",J109,0)</f>
        <v>0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18" t="s">
        <v>80</v>
      </c>
      <c r="BK109" s="178">
        <f>ROUND(I109*H109,2)</f>
        <v>0</v>
      </c>
      <c r="BL109" s="18" t="s">
        <v>141</v>
      </c>
      <c r="BM109" s="177" t="s">
        <v>283</v>
      </c>
    </row>
    <row r="110" spans="1:65" s="2" customFormat="1" ht="11.25">
      <c r="A110" s="35"/>
      <c r="B110" s="36"/>
      <c r="C110" s="37"/>
      <c r="D110" s="204" t="s">
        <v>254</v>
      </c>
      <c r="E110" s="37"/>
      <c r="F110" s="205" t="s">
        <v>284</v>
      </c>
      <c r="G110" s="37"/>
      <c r="H110" s="37"/>
      <c r="I110" s="206"/>
      <c r="J110" s="37"/>
      <c r="K110" s="37"/>
      <c r="L110" s="40"/>
      <c r="M110" s="207"/>
      <c r="N110" s="208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254</v>
      </c>
      <c r="AU110" s="18" t="s">
        <v>82</v>
      </c>
    </row>
    <row r="111" spans="1:65" s="2" customFormat="1" ht="33" customHeight="1">
      <c r="A111" s="35"/>
      <c r="B111" s="36"/>
      <c r="C111" s="166" t="s">
        <v>135</v>
      </c>
      <c r="D111" s="166" t="s">
        <v>113</v>
      </c>
      <c r="E111" s="167" t="s">
        <v>285</v>
      </c>
      <c r="F111" s="168" t="s">
        <v>286</v>
      </c>
      <c r="G111" s="169" t="s">
        <v>125</v>
      </c>
      <c r="H111" s="170">
        <v>4</v>
      </c>
      <c r="I111" s="171"/>
      <c r="J111" s="172">
        <f>ROUND(I111*H111,2)</f>
        <v>0</v>
      </c>
      <c r="K111" s="168" t="s">
        <v>252</v>
      </c>
      <c r="L111" s="40"/>
      <c r="M111" s="173" t="s">
        <v>19</v>
      </c>
      <c r="N111" s="174" t="s">
        <v>43</v>
      </c>
      <c r="O111" s="65"/>
      <c r="P111" s="175">
        <f>O111*H111</f>
        <v>0</v>
      </c>
      <c r="Q111" s="175">
        <v>2.2000000000000001E-4</v>
      </c>
      <c r="R111" s="175">
        <f>Q111*H111</f>
        <v>8.8000000000000003E-4</v>
      </c>
      <c r="S111" s="175">
        <v>0</v>
      </c>
      <c r="T111" s="176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77" t="s">
        <v>141</v>
      </c>
      <c r="AT111" s="177" t="s">
        <v>113</v>
      </c>
      <c r="AU111" s="177" t="s">
        <v>82</v>
      </c>
      <c r="AY111" s="18" t="s">
        <v>112</v>
      </c>
      <c r="BE111" s="178">
        <f>IF(N111="základní",J111,0)</f>
        <v>0</v>
      </c>
      <c r="BF111" s="178">
        <f>IF(N111="snížená",J111,0)</f>
        <v>0</v>
      </c>
      <c r="BG111" s="178">
        <f>IF(N111="zákl. přenesená",J111,0)</f>
        <v>0</v>
      </c>
      <c r="BH111" s="178">
        <f>IF(N111="sníž. přenesená",J111,0)</f>
        <v>0</v>
      </c>
      <c r="BI111" s="178">
        <f>IF(N111="nulová",J111,0)</f>
        <v>0</v>
      </c>
      <c r="BJ111" s="18" t="s">
        <v>80</v>
      </c>
      <c r="BK111" s="178">
        <f>ROUND(I111*H111,2)</f>
        <v>0</v>
      </c>
      <c r="BL111" s="18" t="s">
        <v>141</v>
      </c>
      <c r="BM111" s="177" t="s">
        <v>287</v>
      </c>
    </row>
    <row r="112" spans="1:65" s="2" customFormat="1" ht="11.25">
      <c r="A112" s="35"/>
      <c r="B112" s="36"/>
      <c r="C112" s="37"/>
      <c r="D112" s="204" t="s">
        <v>254</v>
      </c>
      <c r="E112" s="37"/>
      <c r="F112" s="205" t="s">
        <v>288</v>
      </c>
      <c r="G112" s="37"/>
      <c r="H112" s="37"/>
      <c r="I112" s="206"/>
      <c r="J112" s="37"/>
      <c r="K112" s="37"/>
      <c r="L112" s="40"/>
      <c r="M112" s="207"/>
      <c r="N112" s="208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254</v>
      </c>
      <c r="AU112" s="18" t="s">
        <v>82</v>
      </c>
    </row>
    <row r="113" spans="1:65" s="12" customFormat="1" ht="11.25">
      <c r="B113" s="179"/>
      <c r="C113" s="180"/>
      <c r="D113" s="181" t="s">
        <v>213</v>
      </c>
      <c r="E113" s="182" t="s">
        <v>19</v>
      </c>
      <c r="F113" s="183" t="s">
        <v>289</v>
      </c>
      <c r="G113" s="180"/>
      <c r="H113" s="184">
        <v>2</v>
      </c>
      <c r="I113" s="185"/>
      <c r="J113" s="180"/>
      <c r="K113" s="180"/>
      <c r="L113" s="186"/>
      <c r="M113" s="187"/>
      <c r="N113" s="188"/>
      <c r="O113" s="188"/>
      <c r="P113" s="188"/>
      <c r="Q113" s="188"/>
      <c r="R113" s="188"/>
      <c r="S113" s="188"/>
      <c r="T113" s="189"/>
      <c r="AT113" s="190" t="s">
        <v>213</v>
      </c>
      <c r="AU113" s="190" t="s">
        <v>82</v>
      </c>
      <c r="AV113" s="12" t="s">
        <v>82</v>
      </c>
      <c r="AW113" s="12" t="s">
        <v>33</v>
      </c>
      <c r="AX113" s="12" t="s">
        <v>72</v>
      </c>
      <c r="AY113" s="190" t="s">
        <v>112</v>
      </c>
    </row>
    <row r="114" spans="1:65" s="12" customFormat="1" ht="11.25">
      <c r="B114" s="179"/>
      <c r="C114" s="180"/>
      <c r="D114" s="181" t="s">
        <v>213</v>
      </c>
      <c r="E114" s="182" t="s">
        <v>19</v>
      </c>
      <c r="F114" s="183" t="s">
        <v>290</v>
      </c>
      <c r="G114" s="180"/>
      <c r="H114" s="184">
        <v>1</v>
      </c>
      <c r="I114" s="185"/>
      <c r="J114" s="180"/>
      <c r="K114" s="180"/>
      <c r="L114" s="186"/>
      <c r="M114" s="187"/>
      <c r="N114" s="188"/>
      <c r="O114" s="188"/>
      <c r="P114" s="188"/>
      <c r="Q114" s="188"/>
      <c r="R114" s="188"/>
      <c r="S114" s="188"/>
      <c r="T114" s="189"/>
      <c r="AT114" s="190" t="s">
        <v>213</v>
      </c>
      <c r="AU114" s="190" t="s">
        <v>82</v>
      </c>
      <c r="AV114" s="12" t="s">
        <v>82</v>
      </c>
      <c r="AW114" s="12" t="s">
        <v>33</v>
      </c>
      <c r="AX114" s="12" t="s">
        <v>72</v>
      </c>
      <c r="AY114" s="190" t="s">
        <v>112</v>
      </c>
    </row>
    <row r="115" spans="1:65" s="12" customFormat="1" ht="11.25">
      <c r="B115" s="179"/>
      <c r="C115" s="180"/>
      <c r="D115" s="181" t="s">
        <v>213</v>
      </c>
      <c r="E115" s="182" t="s">
        <v>19</v>
      </c>
      <c r="F115" s="183" t="s">
        <v>291</v>
      </c>
      <c r="G115" s="180"/>
      <c r="H115" s="184">
        <v>1</v>
      </c>
      <c r="I115" s="185"/>
      <c r="J115" s="180"/>
      <c r="K115" s="180"/>
      <c r="L115" s="186"/>
      <c r="M115" s="187"/>
      <c r="N115" s="188"/>
      <c r="O115" s="188"/>
      <c r="P115" s="188"/>
      <c r="Q115" s="188"/>
      <c r="R115" s="188"/>
      <c r="S115" s="188"/>
      <c r="T115" s="189"/>
      <c r="AT115" s="190" t="s">
        <v>213</v>
      </c>
      <c r="AU115" s="190" t="s">
        <v>82</v>
      </c>
      <c r="AV115" s="12" t="s">
        <v>82</v>
      </c>
      <c r="AW115" s="12" t="s">
        <v>33</v>
      </c>
      <c r="AX115" s="12" t="s">
        <v>72</v>
      </c>
      <c r="AY115" s="190" t="s">
        <v>112</v>
      </c>
    </row>
    <row r="116" spans="1:65" s="14" customFormat="1" ht="11.25">
      <c r="B116" s="209"/>
      <c r="C116" s="210"/>
      <c r="D116" s="181" t="s">
        <v>213</v>
      </c>
      <c r="E116" s="211" t="s">
        <v>19</v>
      </c>
      <c r="F116" s="212" t="s">
        <v>258</v>
      </c>
      <c r="G116" s="210"/>
      <c r="H116" s="213">
        <v>4</v>
      </c>
      <c r="I116" s="214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213</v>
      </c>
      <c r="AU116" s="219" t="s">
        <v>82</v>
      </c>
      <c r="AV116" s="14" t="s">
        <v>117</v>
      </c>
      <c r="AW116" s="14" t="s">
        <v>33</v>
      </c>
      <c r="AX116" s="14" t="s">
        <v>80</v>
      </c>
      <c r="AY116" s="219" t="s">
        <v>112</v>
      </c>
    </row>
    <row r="117" spans="1:65" s="2" customFormat="1" ht="33" customHeight="1">
      <c r="A117" s="35"/>
      <c r="B117" s="36"/>
      <c r="C117" s="220" t="s">
        <v>129</v>
      </c>
      <c r="D117" s="220" t="s">
        <v>292</v>
      </c>
      <c r="E117" s="221" t="s">
        <v>293</v>
      </c>
      <c r="F117" s="222" t="s">
        <v>294</v>
      </c>
      <c r="G117" s="223" t="s">
        <v>125</v>
      </c>
      <c r="H117" s="224">
        <v>4</v>
      </c>
      <c r="I117" s="225"/>
      <c r="J117" s="226">
        <f>ROUND(I117*H117,2)</f>
        <v>0</v>
      </c>
      <c r="K117" s="222" t="s">
        <v>19</v>
      </c>
      <c r="L117" s="227"/>
      <c r="M117" s="228" t="s">
        <v>19</v>
      </c>
      <c r="N117" s="229" t="s">
        <v>43</v>
      </c>
      <c r="O117" s="65"/>
      <c r="P117" s="175">
        <f>O117*H117</f>
        <v>0</v>
      </c>
      <c r="Q117" s="175">
        <v>0.02</v>
      </c>
      <c r="R117" s="175">
        <f>Q117*H117</f>
        <v>0.08</v>
      </c>
      <c r="S117" s="175">
        <v>0</v>
      </c>
      <c r="T117" s="17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77" t="s">
        <v>171</v>
      </c>
      <c r="AT117" s="177" t="s">
        <v>292</v>
      </c>
      <c r="AU117" s="177" t="s">
        <v>82</v>
      </c>
      <c r="AY117" s="18" t="s">
        <v>112</v>
      </c>
      <c r="BE117" s="178">
        <f>IF(N117="základní",J117,0)</f>
        <v>0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18" t="s">
        <v>80</v>
      </c>
      <c r="BK117" s="178">
        <f>ROUND(I117*H117,2)</f>
        <v>0</v>
      </c>
      <c r="BL117" s="18" t="s">
        <v>141</v>
      </c>
      <c r="BM117" s="177" t="s">
        <v>295</v>
      </c>
    </row>
    <row r="118" spans="1:65" s="2" customFormat="1" ht="37.9" customHeight="1">
      <c r="A118" s="35"/>
      <c r="B118" s="36"/>
      <c r="C118" s="166" t="s">
        <v>142</v>
      </c>
      <c r="D118" s="166" t="s">
        <v>113</v>
      </c>
      <c r="E118" s="167" t="s">
        <v>296</v>
      </c>
      <c r="F118" s="168" t="s">
        <v>297</v>
      </c>
      <c r="G118" s="169" t="s">
        <v>125</v>
      </c>
      <c r="H118" s="170">
        <v>4</v>
      </c>
      <c r="I118" s="171"/>
      <c r="J118" s="172">
        <f>ROUND(I118*H118,2)</f>
        <v>0</v>
      </c>
      <c r="K118" s="168" t="s">
        <v>252</v>
      </c>
      <c r="L118" s="40"/>
      <c r="M118" s="173" t="s">
        <v>19</v>
      </c>
      <c r="N118" s="174" t="s">
        <v>43</v>
      </c>
      <c r="O118" s="65"/>
      <c r="P118" s="175">
        <f>O118*H118</f>
        <v>0</v>
      </c>
      <c r="Q118" s="175">
        <v>5.0299999999999997E-3</v>
      </c>
      <c r="R118" s="175">
        <f>Q118*H118</f>
        <v>2.0119999999999999E-2</v>
      </c>
      <c r="S118" s="175">
        <v>0</v>
      </c>
      <c r="T118" s="176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77" t="s">
        <v>141</v>
      </c>
      <c r="AT118" s="177" t="s">
        <v>113</v>
      </c>
      <c r="AU118" s="177" t="s">
        <v>82</v>
      </c>
      <c r="AY118" s="18" t="s">
        <v>112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18" t="s">
        <v>80</v>
      </c>
      <c r="BK118" s="178">
        <f>ROUND(I118*H118,2)</f>
        <v>0</v>
      </c>
      <c r="BL118" s="18" t="s">
        <v>141</v>
      </c>
      <c r="BM118" s="177" t="s">
        <v>298</v>
      </c>
    </row>
    <row r="119" spans="1:65" s="2" customFormat="1" ht="11.25">
      <c r="A119" s="35"/>
      <c r="B119" s="36"/>
      <c r="C119" s="37"/>
      <c r="D119" s="204" t="s">
        <v>254</v>
      </c>
      <c r="E119" s="37"/>
      <c r="F119" s="205" t="s">
        <v>299</v>
      </c>
      <c r="G119" s="37"/>
      <c r="H119" s="37"/>
      <c r="I119" s="206"/>
      <c r="J119" s="37"/>
      <c r="K119" s="37"/>
      <c r="L119" s="40"/>
      <c r="M119" s="207"/>
      <c r="N119" s="208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254</v>
      </c>
      <c r="AU119" s="18" t="s">
        <v>82</v>
      </c>
    </row>
    <row r="120" spans="1:65" s="2" customFormat="1" ht="24.2" customHeight="1">
      <c r="A120" s="35"/>
      <c r="B120" s="36"/>
      <c r="C120" s="166" t="s">
        <v>133</v>
      </c>
      <c r="D120" s="166" t="s">
        <v>113</v>
      </c>
      <c r="E120" s="167" t="s">
        <v>300</v>
      </c>
      <c r="F120" s="168" t="s">
        <v>301</v>
      </c>
      <c r="G120" s="169" t="s">
        <v>204</v>
      </c>
      <c r="H120" s="170">
        <v>15</v>
      </c>
      <c r="I120" s="171"/>
      <c r="J120" s="172">
        <f>ROUND(I120*H120,2)</f>
        <v>0</v>
      </c>
      <c r="K120" s="168" t="s">
        <v>252</v>
      </c>
      <c r="L120" s="40"/>
      <c r="M120" s="173" t="s">
        <v>19</v>
      </c>
      <c r="N120" s="174" t="s">
        <v>43</v>
      </c>
      <c r="O120" s="65"/>
      <c r="P120" s="175">
        <f>O120*H120</f>
        <v>0</v>
      </c>
      <c r="Q120" s="175">
        <v>2.7799999999999999E-3</v>
      </c>
      <c r="R120" s="175">
        <f>Q120*H120</f>
        <v>4.1700000000000001E-2</v>
      </c>
      <c r="S120" s="175">
        <v>0</v>
      </c>
      <c r="T120" s="176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77" t="s">
        <v>141</v>
      </c>
      <c r="AT120" s="177" t="s">
        <v>113</v>
      </c>
      <c r="AU120" s="177" t="s">
        <v>82</v>
      </c>
      <c r="AY120" s="18" t="s">
        <v>112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18" t="s">
        <v>80</v>
      </c>
      <c r="BK120" s="178">
        <f>ROUND(I120*H120,2)</f>
        <v>0</v>
      </c>
      <c r="BL120" s="18" t="s">
        <v>141</v>
      </c>
      <c r="BM120" s="177" t="s">
        <v>302</v>
      </c>
    </row>
    <row r="121" spans="1:65" s="2" customFormat="1" ht="11.25">
      <c r="A121" s="35"/>
      <c r="B121" s="36"/>
      <c r="C121" s="37"/>
      <c r="D121" s="204" t="s">
        <v>254</v>
      </c>
      <c r="E121" s="37"/>
      <c r="F121" s="205" t="s">
        <v>303</v>
      </c>
      <c r="G121" s="37"/>
      <c r="H121" s="37"/>
      <c r="I121" s="206"/>
      <c r="J121" s="37"/>
      <c r="K121" s="37"/>
      <c r="L121" s="40"/>
      <c r="M121" s="207"/>
      <c r="N121" s="208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254</v>
      </c>
      <c r="AU121" s="18" t="s">
        <v>82</v>
      </c>
    </row>
    <row r="122" spans="1:65" s="12" customFormat="1" ht="11.25">
      <c r="B122" s="179"/>
      <c r="C122" s="180"/>
      <c r="D122" s="181" t="s">
        <v>213</v>
      </c>
      <c r="E122" s="182" t="s">
        <v>19</v>
      </c>
      <c r="F122" s="183" t="s">
        <v>304</v>
      </c>
      <c r="G122" s="180"/>
      <c r="H122" s="184">
        <v>5</v>
      </c>
      <c r="I122" s="185"/>
      <c r="J122" s="180"/>
      <c r="K122" s="180"/>
      <c r="L122" s="186"/>
      <c r="M122" s="187"/>
      <c r="N122" s="188"/>
      <c r="O122" s="188"/>
      <c r="P122" s="188"/>
      <c r="Q122" s="188"/>
      <c r="R122" s="188"/>
      <c r="S122" s="188"/>
      <c r="T122" s="189"/>
      <c r="AT122" s="190" t="s">
        <v>213</v>
      </c>
      <c r="AU122" s="190" t="s">
        <v>82</v>
      </c>
      <c r="AV122" s="12" t="s">
        <v>82</v>
      </c>
      <c r="AW122" s="12" t="s">
        <v>33</v>
      </c>
      <c r="AX122" s="12" t="s">
        <v>72</v>
      </c>
      <c r="AY122" s="190" t="s">
        <v>112</v>
      </c>
    </row>
    <row r="123" spans="1:65" s="12" customFormat="1" ht="11.25">
      <c r="B123" s="179"/>
      <c r="C123" s="180"/>
      <c r="D123" s="181" t="s">
        <v>213</v>
      </c>
      <c r="E123" s="182" t="s">
        <v>19</v>
      </c>
      <c r="F123" s="183" t="s">
        <v>305</v>
      </c>
      <c r="G123" s="180"/>
      <c r="H123" s="184">
        <v>3</v>
      </c>
      <c r="I123" s="185"/>
      <c r="J123" s="180"/>
      <c r="K123" s="180"/>
      <c r="L123" s="186"/>
      <c r="M123" s="187"/>
      <c r="N123" s="188"/>
      <c r="O123" s="188"/>
      <c r="P123" s="188"/>
      <c r="Q123" s="188"/>
      <c r="R123" s="188"/>
      <c r="S123" s="188"/>
      <c r="T123" s="189"/>
      <c r="AT123" s="190" t="s">
        <v>213</v>
      </c>
      <c r="AU123" s="190" t="s">
        <v>82</v>
      </c>
      <c r="AV123" s="12" t="s">
        <v>82</v>
      </c>
      <c r="AW123" s="12" t="s">
        <v>33</v>
      </c>
      <c r="AX123" s="12" t="s">
        <v>72</v>
      </c>
      <c r="AY123" s="190" t="s">
        <v>112</v>
      </c>
    </row>
    <row r="124" spans="1:65" s="12" customFormat="1" ht="11.25">
      <c r="B124" s="179"/>
      <c r="C124" s="180"/>
      <c r="D124" s="181" t="s">
        <v>213</v>
      </c>
      <c r="E124" s="182" t="s">
        <v>19</v>
      </c>
      <c r="F124" s="183" t="s">
        <v>306</v>
      </c>
      <c r="G124" s="180"/>
      <c r="H124" s="184">
        <v>7</v>
      </c>
      <c r="I124" s="185"/>
      <c r="J124" s="180"/>
      <c r="K124" s="180"/>
      <c r="L124" s="186"/>
      <c r="M124" s="187"/>
      <c r="N124" s="188"/>
      <c r="O124" s="188"/>
      <c r="P124" s="188"/>
      <c r="Q124" s="188"/>
      <c r="R124" s="188"/>
      <c r="S124" s="188"/>
      <c r="T124" s="189"/>
      <c r="AT124" s="190" t="s">
        <v>213</v>
      </c>
      <c r="AU124" s="190" t="s">
        <v>82</v>
      </c>
      <c r="AV124" s="12" t="s">
        <v>82</v>
      </c>
      <c r="AW124" s="12" t="s">
        <v>33</v>
      </c>
      <c r="AX124" s="12" t="s">
        <v>72</v>
      </c>
      <c r="AY124" s="190" t="s">
        <v>112</v>
      </c>
    </row>
    <row r="125" spans="1:65" s="14" customFormat="1" ht="11.25">
      <c r="B125" s="209"/>
      <c r="C125" s="210"/>
      <c r="D125" s="181" t="s">
        <v>213</v>
      </c>
      <c r="E125" s="211" t="s">
        <v>19</v>
      </c>
      <c r="F125" s="212" t="s">
        <v>258</v>
      </c>
      <c r="G125" s="210"/>
      <c r="H125" s="213">
        <v>15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213</v>
      </c>
      <c r="AU125" s="219" t="s">
        <v>82</v>
      </c>
      <c r="AV125" s="14" t="s">
        <v>117</v>
      </c>
      <c r="AW125" s="14" t="s">
        <v>33</v>
      </c>
      <c r="AX125" s="14" t="s">
        <v>80</v>
      </c>
      <c r="AY125" s="219" t="s">
        <v>112</v>
      </c>
    </row>
    <row r="126" spans="1:65" s="2" customFormat="1" ht="66.75" customHeight="1">
      <c r="A126" s="35"/>
      <c r="B126" s="36"/>
      <c r="C126" s="166" t="s">
        <v>149</v>
      </c>
      <c r="D126" s="166" t="s">
        <v>113</v>
      </c>
      <c r="E126" s="167" t="s">
        <v>307</v>
      </c>
      <c r="F126" s="168" t="s">
        <v>308</v>
      </c>
      <c r="G126" s="169" t="s">
        <v>309</v>
      </c>
      <c r="H126" s="170">
        <v>3.52</v>
      </c>
      <c r="I126" s="171"/>
      <c r="J126" s="172">
        <f>ROUND(I126*H126,2)</f>
        <v>0</v>
      </c>
      <c r="K126" s="168" t="s">
        <v>252</v>
      </c>
      <c r="L126" s="40"/>
      <c r="M126" s="173" t="s">
        <v>19</v>
      </c>
      <c r="N126" s="174" t="s">
        <v>43</v>
      </c>
      <c r="O126" s="65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77" t="s">
        <v>141</v>
      </c>
      <c r="AT126" s="177" t="s">
        <v>113</v>
      </c>
      <c r="AU126" s="177" t="s">
        <v>82</v>
      </c>
      <c r="AY126" s="18" t="s">
        <v>112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8" t="s">
        <v>80</v>
      </c>
      <c r="BK126" s="178">
        <f>ROUND(I126*H126,2)</f>
        <v>0</v>
      </c>
      <c r="BL126" s="18" t="s">
        <v>141</v>
      </c>
      <c r="BM126" s="177" t="s">
        <v>310</v>
      </c>
    </row>
    <row r="127" spans="1:65" s="2" customFormat="1" ht="11.25">
      <c r="A127" s="35"/>
      <c r="B127" s="36"/>
      <c r="C127" s="37"/>
      <c r="D127" s="204" t="s">
        <v>254</v>
      </c>
      <c r="E127" s="37"/>
      <c r="F127" s="205" t="s">
        <v>311</v>
      </c>
      <c r="G127" s="37"/>
      <c r="H127" s="37"/>
      <c r="I127" s="206"/>
      <c r="J127" s="37"/>
      <c r="K127" s="37"/>
      <c r="L127" s="40"/>
      <c r="M127" s="207"/>
      <c r="N127" s="208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254</v>
      </c>
      <c r="AU127" s="18" t="s">
        <v>82</v>
      </c>
    </row>
    <row r="128" spans="1:65" s="11" customFormat="1" ht="22.9" customHeight="1">
      <c r="B128" s="152"/>
      <c r="C128" s="153"/>
      <c r="D128" s="154" t="s">
        <v>71</v>
      </c>
      <c r="E128" s="202" t="s">
        <v>312</v>
      </c>
      <c r="F128" s="202" t="s">
        <v>313</v>
      </c>
      <c r="G128" s="153"/>
      <c r="H128" s="153"/>
      <c r="I128" s="156"/>
      <c r="J128" s="203">
        <f>BK128</f>
        <v>0</v>
      </c>
      <c r="K128" s="153"/>
      <c r="L128" s="158"/>
      <c r="M128" s="159"/>
      <c r="N128" s="160"/>
      <c r="O128" s="160"/>
      <c r="P128" s="161">
        <f>SUM(P129:P142)</f>
        <v>0</v>
      </c>
      <c r="Q128" s="160"/>
      <c r="R128" s="161">
        <f>SUM(R129:R142)</f>
        <v>0.11948700000000001</v>
      </c>
      <c r="S128" s="160"/>
      <c r="T128" s="162">
        <f>SUM(T129:T142)</f>
        <v>1.5189999999999999E-2</v>
      </c>
      <c r="AR128" s="163" t="s">
        <v>82</v>
      </c>
      <c r="AT128" s="164" t="s">
        <v>71</v>
      </c>
      <c r="AU128" s="164" t="s">
        <v>80</v>
      </c>
      <c r="AY128" s="163" t="s">
        <v>112</v>
      </c>
      <c r="BK128" s="165">
        <f>SUM(BK129:BK142)</f>
        <v>0</v>
      </c>
    </row>
    <row r="129" spans="1:65" s="2" customFormat="1" ht="24.2" customHeight="1">
      <c r="A129" s="35"/>
      <c r="B129" s="36"/>
      <c r="C129" s="166" t="s">
        <v>8</v>
      </c>
      <c r="D129" s="166" t="s">
        <v>113</v>
      </c>
      <c r="E129" s="167" t="s">
        <v>314</v>
      </c>
      <c r="F129" s="168" t="s">
        <v>315</v>
      </c>
      <c r="G129" s="169" t="s">
        <v>116</v>
      </c>
      <c r="H129" s="170">
        <v>214</v>
      </c>
      <c r="I129" s="171"/>
      <c r="J129" s="172">
        <f>ROUND(I129*H129,2)</f>
        <v>0</v>
      </c>
      <c r="K129" s="168" t="s">
        <v>252</v>
      </c>
      <c r="L129" s="40"/>
      <c r="M129" s="173" t="s">
        <v>19</v>
      </c>
      <c r="N129" s="174" t="s">
        <v>43</v>
      </c>
      <c r="O129" s="65"/>
      <c r="P129" s="175">
        <f>O129*H129</f>
        <v>0</v>
      </c>
      <c r="Q129" s="175">
        <v>0</v>
      </c>
      <c r="R129" s="175">
        <f>Q129*H129</f>
        <v>0</v>
      </c>
      <c r="S129" s="175">
        <v>3.4999999999999997E-5</v>
      </c>
      <c r="T129" s="176">
        <f>S129*H129</f>
        <v>7.4899999999999993E-3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7" t="s">
        <v>141</v>
      </c>
      <c r="AT129" s="177" t="s">
        <v>113</v>
      </c>
      <c r="AU129" s="177" t="s">
        <v>82</v>
      </c>
      <c r="AY129" s="18" t="s">
        <v>112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8" t="s">
        <v>80</v>
      </c>
      <c r="BK129" s="178">
        <f>ROUND(I129*H129,2)</f>
        <v>0</v>
      </c>
      <c r="BL129" s="18" t="s">
        <v>141</v>
      </c>
      <c r="BM129" s="177" t="s">
        <v>316</v>
      </c>
    </row>
    <row r="130" spans="1:65" s="2" customFormat="1" ht="11.25">
      <c r="A130" s="35"/>
      <c r="B130" s="36"/>
      <c r="C130" s="37"/>
      <c r="D130" s="204" t="s">
        <v>254</v>
      </c>
      <c r="E130" s="37"/>
      <c r="F130" s="205" t="s">
        <v>317</v>
      </c>
      <c r="G130" s="37"/>
      <c r="H130" s="37"/>
      <c r="I130" s="206"/>
      <c r="J130" s="37"/>
      <c r="K130" s="37"/>
      <c r="L130" s="40"/>
      <c r="M130" s="207"/>
      <c r="N130" s="208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254</v>
      </c>
      <c r="AU130" s="18" t="s">
        <v>82</v>
      </c>
    </row>
    <row r="131" spans="1:65" s="2" customFormat="1" ht="16.5" customHeight="1">
      <c r="A131" s="35"/>
      <c r="B131" s="36"/>
      <c r="C131" s="220" t="s">
        <v>156</v>
      </c>
      <c r="D131" s="220" t="s">
        <v>292</v>
      </c>
      <c r="E131" s="221" t="s">
        <v>318</v>
      </c>
      <c r="F131" s="222" t="s">
        <v>319</v>
      </c>
      <c r="G131" s="223" t="s">
        <v>116</v>
      </c>
      <c r="H131" s="224">
        <v>224.7</v>
      </c>
      <c r="I131" s="225"/>
      <c r="J131" s="226">
        <f>ROUND(I131*H131,2)</f>
        <v>0</v>
      </c>
      <c r="K131" s="222" t="s">
        <v>252</v>
      </c>
      <c r="L131" s="227"/>
      <c r="M131" s="228" t="s">
        <v>19</v>
      </c>
      <c r="N131" s="229" t="s">
        <v>43</v>
      </c>
      <c r="O131" s="65"/>
      <c r="P131" s="175">
        <f>O131*H131</f>
        <v>0</v>
      </c>
      <c r="Q131" s="175">
        <v>1.0000000000000001E-5</v>
      </c>
      <c r="R131" s="175">
        <f>Q131*H131</f>
        <v>2.2469999999999999E-3</v>
      </c>
      <c r="S131" s="175">
        <v>0</v>
      </c>
      <c r="T131" s="17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7" t="s">
        <v>171</v>
      </c>
      <c r="AT131" s="177" t="s">
        <v>292</v>
      </c>
      <c r="AU131" s="177" t="s">
        <v>82</v>
      </c>
      <c r="AY131" s="18" t="s">
        <v>112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8" t="s">
        <v>80</v>
      </c>
      <c r="BK131" s="178">
        <f>ROUND(I131*H131,2)</f>
        <v>0</v>
      </c>
      <c r="BL131" s="18" t="s">
        <v>141</v>
      </c>
      <c r="BM131" s="177" t="s">
        <v>320</v>
      </c>
    </row>
    <row r="132" spans="1:65" s="12" customFormat="1" ht="11.25">
      <c r="B132" s="179"/>
      <c r="C132" s="180"/>
      <c r="D132" s="181" t="s">
        <v>213</v>
      </c>
      <c r="E132" s="180"/>
      <c r="F132" s="183" t="s">
        <v>321</v>
      </c>
      <c r="G132" s="180"/>
      <c r="H132" s="184">
        <v>224.7</v>
      </c>
      <c r="I132" s="185"/>
      <c r="J132" s="180"/>
      <c r="K132" s="180"/>
      <c r="L132" s="186"/>
      <c r="M132" s="187"/>
      <c r="N132" s="188"/>
      <c r="O132" s="188"/>
      <c r="P132" s="188"/>
      <c r="Q132" s="188"/>
      <c r="R132" s="188"/>
      <c r="S132" s="188"/>
      <c r="T132" s="189"/>
      <c r="AT132" s="190" t="s">
        <v>213</v>
      </c>
      <c r="AU132" s="190" t="s">
        <v>82</v>
      </c>
      <c r="AV132" s="12" t="s">
        <v>82</v>
      </c>
      <c r="AW132" s="12" t="s">
        <v>4</v>
      </c>
      <c r="AX132" s="12" t="s">
        <v>80</v>
      </c>
      <c r="AY132" s="190" t="s">
        <v>112</v>
      </c>
    </row>
    <row r="133" spans="1:65" s="2" customFormat="1" ht="24.2" customHeight="1">
      <c r="A133" s="35"/>
      <c r="B133" s="36"/>
      <c r="C133" s="166" t="s">
        <v>138</v>
      </c>
      <c r="D133" s="166" t="s">
        <v>113</v>
      </c>
      <c r="E133" s="167" t="s">
        <v>322</v>
      </c>
      <c r="F133" s="168" t="s">
        <v>323</v>
      </c>
      <c r="G133" s="169" t="s">
        <v>116</v>
      </c>
      <c r="H133" s="170">
        <v>220</v>
      </c>
      <c r="I133" s="171"/>
      <c r="J133" s="172">
        <f>ROUND(I133*H133,2)</f>
        <v>0</v>
      </c>
      <c r="K133" s="168" t="s">
        <v>252</v>
      </c>
      <c r="L133" s="40"/>
      <c r="M133" s="173" t="s">
        <v>19</v>
      </c>
      <c r="N133" s="174" t="s">
        <v>43</v>
      </c>
      <c r="O133" s="65"/>
      <c r="P133" s="175">
        <f>O133*H133</f>
        <v>0</v>
      </c>
      <c r="Q133" s="175">
        <v>0</v>
      </c>
      <c r="R133" s="175">
        <f>Q133*H133</f>
        <v>0</v>
      </c>
      <c r="S133" s="175">
        <v>3.4999999999999997E-5</v>
      </c>
      <c r="T133" s="176">
        <f>S133*H133</f>
        <v>7.6999999999999994E-3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7" t="s">
        <v>141</v>
      </c>
      <c r="AT133" s="177" t="s">
        <v>113</v>
      </c>
      <c r="AU133" s="177" t="s">
        <v>82</v>
      </c>
      <c r="AY133" s="18" t="s">
        <v>112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8" t="s">
        <v>80</v>
      </c>
      <c r="BK133" s="178">
        <f>ROUND(I133*H133,2)</f>
        <v>0</v>
      </c>
      <c r="BL133" s="18" t="s">
        <v>141</v>
      </c>
      <c r="BM133" s="177" t="s">
        <v>324</v>
      </c>
    </row>
    <row r="134" spans="1:65" s="2" customFormat="1" ht="11.25">
      <c r="A134" s="35"/>
      <c r="B134" s="36"/>
      <c r="C134" s="37"/>
      <c r="D134" s="204" t="s">
        <v>254</v>
      </c>
      <c r="E134" s="37"/>
      <c r="F134" s="205" t="s">
        <v>325</v>
      </c>
      <c r="G134" s="37"/>
      <c r="H134" s="37"/>
      <c r="I134" s="206"/>
      <c r="J134" s="37"/>
      <c r="K134" s="37"/>
      <c r="L134" s="40"/>
      <c r="M134" s="207"/>
      <c r="N134" s="208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254</v>
      </c>
      <c r="AU134" s="18" t="s">
        <v>82</v>
      </c>
    </row>
    <row r="135" spans="1:65" s="2" customFormat="1" ht="16.5" customHeight="1">
      <c r="A135" s="35"/>
      <c r="B135" s="36"/>
      <c r="C135" s="220" t="s">
        <v>165</v>
      </c>
      <c r="D135" s="220" t="s">
        <v>292</v>
      </c>
      <c r="E135" s="221" t="s">
        <v>326</v>
      </c>
      <c r="F135" s="222" t="s">
        <v>327</v>
      </c>
      <c r="G135" s="223" t="s">
        <v>116</v>
      </c>
      <c r="H135" s="224">
        <v>231</v>
      </c>
      <c r="I135" s="225"/>
      <c r="J135" s="226">
        <f>ROUND(I135*H135,2)</f>
        <v>0</v>
      </c>
      <c r="K135" s="222" t="s">
        <v>252</v>
      </c>
      <c r="L135" s="227"/>
      <c r="M135" s="228" t="s">
        <v>19</v>
      </c>
      <c r="N135" s="229" t="s">
        <v>43</v>
      </c>
      <c r="O135" s="65"/>
      <c r="P135" s="175">
        <f>O135*H135</f>
        <v>0</v>
      </c>
      <c r="Q135" s="175">
        <v>4.0000000000000003E-5</v>
      </c>
      <c r="R135" s="175">
        <f>Q135*H135</f>
        <v>9.2399999999999999E-3</v>
      </c>
      <c r="S135" s="175">
        <v>0</v>
      </c>
      <c r="T135" s="17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7" t="s">
        <v>171</v>
      </c>
      <c r="AT135" s="177" t="s">
        <v>292</v>
      </c>
      <c r="AU135" s="177" t="s">
        <v>82</v>
      </c>
      <c r="AY135" s="18" t="s">
        <v>112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8" t="s">
        <v>80</v>
      </c>
      <c r="BK135" s="178">
        <f>ROUND(I135*H135,2)</f>
        <v>0</v>
      </c>
      <c r="BL135" s="18" t="s">
        <v>141</v>
      </c>
      <c r="BM135" s="177" t="s">
        <v>328</v>
      </c>
    </row>
    <row r="136" spans="1:65" s="12" customFormat="1" ht="11.25">
      <c r="B136" s="179"/>
      <c r="C136" s="180"/>
      <c r="D136" s="181" t="s">
        <v>213</v>
      </c>
      <c r="E136" s="180"/>
      <c r="F136" s="183" t="s">
        <v>329</v>
      </c>
      <c r="G136" s="180"/>
      <c r="H136" s="184">
        <v>231</v>
      </c>
      <c r="I136" s="185"/>
      <c r="J136" s="180"/>
      <c r="K136" s="180"/>
      <c r="L136" s="186"/>
      <c r="M136" s="187"/>
      <c r="N136" s="188"/>
      <c r="O136" s="188"/>
      <c r="P136" s="188"/>
      <c r="Q136" s="188"/>
      <c r="R136" s="188"/>
      <c r="S136" s="188"/>
      <c r="T136" s="189"/>
      <c r="AT136" s="190" t="s">
        <v>213</v>
      </c>
      <c r="AU136" s="190" t="s">
        <v>82</v>
      </c>
      <c r="AV136" s="12" t="s">
        <v>82</v>
      </c>
      <c r="AW136" s="12" t="s">
        <v>4</v>
      </c>
      <c r="AX136" s="12" t="s">
        <v>80</v>
      </c>
      <c r="AY136" s="190" t="s">
        <v>112</v>
      </c>
    </row>
    <row r="137" spans="1:65" s="2" customFormat="1" ht="24.2" customHeight="1">
      <c r="A137" s="35"/>
      <c r="B137" s="36"/>
      <c r="C137" s="166" t="s">
        <v>141</v>
      </c>
      <c r="D137" s="166" t="s">
        <v>113</v>
      </c>
      <c r="E137" s="167" t="s">
        <v>330</v>
      </c>
      <c r="F137" s="168" t="s">
        <v>331</v>
      </c>
      <c r="G137" s="169" t="s">
        <v>116</v>
      </c>
      <c r="H137" s="170">
        <v>300</v>
      </c>
      <c r="I137" s="171"/>
      <c r="J137" s="172">
        <f>ROUND(I137*H137,2)</f>
        <v>0</v>
      </c>
      <c r="K137" s="168" t="s">
        <v>19</v>
      </c>
      <c r="L137" s="40"/>
      <c r="M137" s="173" t="s">
        <v>19</v>
      </c>
      <c r="N137" s="174" t="s">
        <v>43</v>
      </c>
      <c r="O137" s="65"/>
      <c r="P137" s="175">
        <f>O137*H137</f>
        <v>0</v>
      </c>
      <c r="Q137" s="175">
        <v>3.6000000000000002E-4</v>
      </c>
      <c r="R137" s="175">
        <f>Q137*H137</f>
        <v>0.10800000000000001</v>
      </c>
      <c r="S137" s="175">
        <v>0</v>
      </c>
      <c r="T137" s="17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7" t="s">
        <v>141</v>
      </c>
      <c r="AT137" s="177" t="s">
        <v>113</v>
      </c>
      <c r="AU137" s="177" t="s">
        <v>82</v>
      </c>
      <c r="AY137" s="18" t="s">
        <v>112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8" t="s">
        <v>80</v>
      </c>
      <c r="BK137" s="178">
        <f>ROUND(I137*H137,2)</f>
        <v>0</v>
      </c>
      <c r="BL137" s="18" t="s">
        <v>141</v>
      </c>
      <c r="BM137" s="177" t="s">
        <v>332</v>
      </c>
    </row>
    <row r="138" spans="1:65" s="2" customFormat="1" ht="19.5">
      <c r="A138" s="35"/>
      <c r="B138" s="36"/>
      <c r="C138" s="37"/>
      <c r="D138" s="181" t="s">
        <v>333</v>
      </c>
      <c r="E138" s="37"/>
      <c r="F138" s="230" t="s">
        <v>334</v>
      </c>
      <c r="G138" s="37"/>
      <c r="H138" s="37"/>
      <c r="I138" s="206"/>
      <c r="J138" s="37"/>
      <c r="K138" s="37"/>
      <c r="L138" s="40"/>
      <c r="M138" s="207"/>
      <c r="N138" s="208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333</v>
      </c>
      <c r="AU138" s="18" t="s">
        <v>82</v>
      </c>
    </row>
    <row r="139" spans="1:65" s="12" customFormat="1" ht="11.25">
      <c r="B139" s="179"/>
      <c r="C139" s="180"/>
      <c r="D139" s="181" t="s">
        <v>213</v>
      </c>
      <c r="E139" s="182" t="s">
        <v>19</v>
      </c>
      <c r="F139" s="183" t="s">
        <v>335</v>
      </c>
      <c r="G139" s="180"/>
      <c r="H139" s="184">
        <v>214</v>
      </c>
      <c r="I139" s="185"/>
      <c r="J139" s="180"/>
      <c r="K139" s="180"/>
      <c r="L139" s="186"/>
      <c r="M139" s="187"/>
      <c r="N139" s="188"/>
      <c r="O139" s="188"/>
      <c r="P139" s="188"/>
      <c r="Q139" s="188"/>
      <c r="R139" s="188"/>
      <c r="S139" s="188"/>
      <c r="T139" s="189"/>
      <c r="AT139" s="190" t="s">
        <v>213</v>
      </c>
      <c r="AU139" s="190" t="s">
        <v>82</v>
      </c>
      <c r="AV139" s="12" t="s">
        <v>82</v>
      </c>
      <c r="AW139" s="12" t="s">
        <v>33</v>
      </c>
      <c r="AX139" s="12" t="s">
        <v>72</v>
      </c>
      <c r="AY139" s="190" t="s">
        <v>112</v>
      </c>
    </row>
    <row r="140" spans="1:65" s="12" customFormat="1" ht="11.25">
      <c r="B140" s="179"/>
      <c r="C140" s="180"/>
      <c r="D140" s="181" t="s">
        <v>213</v>
      </c>
      <c r="E140" s="182" t="s">
        <v>19</v>
      </c>
      <c r="F140" s="183" t="s">
        <v>336</v>
      </c>
      <c r="G140" s="180"/>
      <c r="H140" s="184">
        <v>36</v>
      </c>
      <c r="I140" s="185"/>
      <c r="J140" s="180"/>
      <c r="K140" s="180"/>
      <c r="L140" s="186"/>
      <c r="M140" s="187"/>
      <c r="N140" s="188"/>
      <c r="O140" s="188"/>
      <c r="P140" s="188"/>
      <c r="Q140" s="188"/>
      <c r="R140" s="188"/>
      <c r="S140" s="188"/>
      <c r="T140" s="189"/>
      <c r="AT140" s="190" t="s">
        <v>213</v>
      </c>
      <c r="AU140" s="190" t="s">
        <v>82</v>
      </c>
      <c r="AV140" s="12" t="s">
        <v>82</v>
      </c>
      <c r="AW140" s="12" t="s">
        <v>33</v>
      </c>
      <c r="AX140" s="12" t="s">
        <v>72</v>
      </c>
      <c r="AY140" s="190" t="s">
        <v>112</v>
      </c>
    </row>
    <row r="141" spans="1:65" s="12" customFormat="1" ht="11.25">
      <c r="B141" s="179"/>
      <c r="C141" s="180"/>
      <c r="D141" s="181" t="s">
        <v>213</v>
      </c>
      <c r="E141" s="182" t="s">
        <v>19</v>
      </c>
      <c r="F141" s="183" t="s">
        <v>337</v>
      </c>
      <c r="G141" s="180"/>
      <c r="H141" s="184">
        <v>50</v>
      </c>
      <c r="I141" s="185"/>
      <c r="J141" s="180"/>
      <c r="K141" s="180"/>
      <c r="L141" s="186"/>
      <c r="M141" s="187"/>
      <c r="N141" s="188"/>
      <c r="O141" s="188"/>
      <c r="P141" s="188"/>
      <c r="Q141" s="188"/>
      <c r="R141" s="188"/>
      <c r="S141" s="188"/>
      <c r="T141" s="189"/>
      <c r="AT141" s="190" t="s">
        <v>213</v>
      </c>
      <c r="AU141" s="190" t="s">
        <v>82</v>
      </c>
      <c r="AV141" s="12" t="s">
        <v>82</v>
      </c>
      <c r="AW141" s="12" t="s">
        <v>33</v>
      </c>
      <c r="AX141" s="12" t="s">
        <v>72</v>
      </c>
      <c r="AY141" s="190" t="s">
        <v>112</v>
      </c>
    </row>
    <row r="142" spans="1:65" s="14" customFormat="1" ht="11.25">
      <c r="B142" s="209"/>
      <c r="C142" s="210"/>
      <c r="D142" s="181" t="s">
        <v>213</v>
      </c>
      <c r="E142" s="211" t="s">
        <v>19</v>
      </c>
      <c r="F142" s="212" t="s">
        <v>258</v>
      </c>
      <c r="G142" s="210"/>
      <c r="H142" s="213">
        <v>300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213</v>
      </c>
      <c r="AU142" s="219" t="s">
        <v>82</v>
      </c>
      <c r="AV142" s="14" t="s">
        <v>117</v>
      </c>
      <c r="AW142" s="14" t="s">
        <v>33</v>
      </c>
      <c r="AX142" s="14" t="s">
        <v>80</v>
      </c>
      <c r="AY142" s="219" t="s">
        <v>112</v>
      </c>
    </row>
    <row r="143" spans="1:65" s="11" customFormat="1" ht="22.9" customHeight="1">
      <c r="B143" s="152"/>
      <c r="C143" s="153"/>
      <c r="D143" s="154" t="s">
        <v>71</v>
      </c>
      <c r="E143" s="202" t="s">
        <v>338</v>
      </c>
      <c r="F143" s="202" t="s">
        <v>339</v>
      </c>
      <c r="G143" s="153"/>
      <c r="H143" s="153"/>
      <c r="I143" s="156"/>
      <c r="J143" s="203">
        <f>BK143</f>
        <v>0</v>
      </c>
      <c r="K143" s="153"/>
      <c r="L143" s="158"/>
      <c r="M143" s="159"/>
      <c r="N143" s="160"/>
      <c r="O143" s="160"/>
      <c r="P143" s="161">
        <f>SUM(P144:P149)</f>
        <v>0</v>
      </c>
      <c r="Q143" s="160"/>
      <c r="R143" s="161">
        <f>SUM(R144:R149)</f>
        <v>7.8709769999999998E-2</v>
      </c>
      <c r="S143" s="160"/>
      <c r="T143" s="162">
        <f>SUM(T144:T149)</f>
        <v>0</v>
      </c>
      <c r="AR143" s="163" t="s">
        <v>82</v>
      </c>
      <c r="AT143" s="164" t="s">
        <v>71</v>
      </c>
      <c r="AU143" s="164" t="s">
        <v>80</v>
      </c>
      <c r="AY143" s="163" t="s">
        <v>112</v>
      </c>
      <c r="BK143" s="165">
        <f>SUM(BK144:BK149)</f>
        <v>0</v>
      </c>
    </row>
    <row r="144" spans="1:65" s="2" customFormat="1" ht="37.9" customHeight="1">
      <c r="A144" s="35"/>
      <c r="B144" s="36"/>
      <c r="C144" s="166" t="s">
        <v>172</v>
      </c>
      <c r="D144" s="166" t="s">
        <v>113</v>
      </c>
      <c r="E144" s="167" t="s">
        <v>340</v>
      </c>
      <c r="F144" s="168" t="s">
        <v>341</v>
      </c>
      <c r="G144" s="169" t="s">
        <v>116</v>
      </c>
      <c r="H144" s="170">
        <v>271.41300000000001</v>
      </c>
      <c r="I144" s="171"/>
      <c r="J144" s="172">
        <f>ROUND(I144*H144,2)</f>
        <v>0</v>
      </c>
      <c r="K144" s="168" t="s">
        <v>252</v>
      </c>
      <c r="L144" s="40"/>
      <c r="M144" s="173" t="s">
        <v>19</v>
      </c>
      <c r="N144" s="174" t="s">
        <v>43</v>
      </c>
      <c r="O144" s="65"/>
      <c r="P144" s="175">
        <f>O144*H144</f>
        <v>0</v>
      </c>
      <c r="Q144" s="175">
        <v>2.9E-4</v>
      </c>
      <c r="R144" s="175">
        <f>Q144*H144</f>
        <v>7.8709769999999998E-2</v>
      </c>
      <c r="S144" s="175">
        <v>0</v>
      </c>
      <c r="T144" s="17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7" t="s">
        <v>141</v>
      </c>
      <c r="AT144" s="177" t="s">
        <v>113</v>
      </c>
      <c r="AU144" s="177" t="s">
        <v>82</v>
      </c>
      <c r="AY144" s="18" t="s">
        <v>112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8" t="s">
        <v>80</v>
      </c>
      <c r="BK144" s="178">
        <f>ROUND(I144*H144,2)</f>
        <v>0</v>
      </c>
      <c r="BL144" s="18" t="s">
        <v>141</v>
      </c>
      <c r="BM144" s="177" t="s">
        <v>342</v>
      </c>
    </row>
    <row r="145" spans="1:65" s="2" customFormat="1" ht="11.25">
      <c r="A145" s="35"/>
      <c r="B145" s="36"/>
      <c r="C145" s="37"/>
      <c r="D145" s="204" t="s">
        <v>254</v>
      </c>
      <c r="E145" s="37"/>
      <c r="F145" s="205" t="s">
        <v>343</v>
      </c>
      <c r="G145" s="37"/>
      <c r="H145" s="37"/>
      <c r="I145" s="206"/>
      <c r="J145" s="37"/>
      <c r="K145" s="37"/>
      <c r="L145" s="40"/>
      <c r="M145" s="207"/>
      <c r="N145" s="208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254</v>
      </c>
      <c r="AU145" s="18" t="s">
        <v>82</v>
      </c>
    </row>
    <row r="146" spans="1:65" s="12" customFormat="1" ht="11.25">
      <c r="B146" s="179"/>
      <c r="C146" s="180"/>
      <c r="D146" s="181" t="s">
        <v>213</v>
      </c>
      <c r="E146" s="182" t="s">
        <v>19</v>
      </c>
      <c r="F146" s="183" t="s">
        <v>344</v>
      </c>
      <c r="G146" s="180"/>
      <c r="H146" s="184">
        <v>95.36</v>
      </c>
      <c r="I146" s="185"/>
      <c r="J146" s="180"/>
      <c r="K146" s="180"/>
      <c r="L146" s="186"/>
      <c r="M146" s="187"/>
      <c r="N146" s="188"/>
      <c r="O146" s="188"/>
      <c r="P146" s="188"/>
      <c r="Q146" s="188"/>
      <c r="R146" s="188"/>
      <c r="S146" s="188"/>
      <c r="T146" s="189"/>
      <c r="AT146" s="190" t="s">
        <v>213</v>
      </c>
      <c r="AU146" s="190" t="s">
        <v>82</v>
      </c>
      <c r="AV146" s="12" t="s">
        <v>82</v>
      </c>
      <c r="AW146" s="12" t="s">
        <v>33</v>
      </c>
      <c r="AX146" s="12" t="s">
        <v>72</v>
      </c>
      <c r="AY146" s="190" t="s">
        <v>112</v>
      </c>
    </row>
    <row r="147" spans="1:65" s="12" customFormat="1" ht="11.25">
      <c r="B147" s="179"/>
      <c r="C147" s="180"/>
      <c r="D147" s="181" t="s">
        <v>213</v>
      </c>
      <c r="E147" s="182" t="s">
        <v>19</v>
      </c>
      <c r="F147" s="183" t="s">
        <v>345</v>
      </c>
      <c r="G147" s="180"/>
      <c r="H147" s="184">
        <v>174.553</v>
      </c>
      <c r="I147" s="185"/>
      <c r="J147" s="180"/>
      <c r="K147" s="180"/>
      <c r="L147" s="186"/>
      <c r="M147" s="187"/>
      <c r="N147" s="188"/>
      <c r="O147" s="188"/>
      <c r="P147" s="188"/>
      <c r="Q147" s="188"/>
      <c r="R147" s="188"/>
      <c r="S147" s="188"/>
      <c r="T147" s="189"/>
      <c r="AT147" s="190" t="s">
        <v>213</v>
      </c>
      <c r="AU147" s="190" t="s">
        <v>82</v>
      </c>
      <c r="AV147" s="12" t="s">
        <v>82</v>
      </c>
      <c r="AW147" s="12" t="s">
        <v>33</v>
      </c>
      <c r="AX147" s="12" t="s">
        <v>72</v>
      </c>
      <c r="AY147" s="190" t="s">
        <v>112</v>
      </c>
    </row>
    <row r="148" spans="1:65" s="12" customFormat="1" ht="11.25">
      <c r="B148" s="179"/>
      <c r="C148" s="180"/>
      <c r="D148" s="181" t="s">
        <v>213</v>
      </c>
      <c r="E148" s="182" t="s">
        <v>19</v>
      </c>
      <c r="F148" s="183" t="s">
        <v>346</v>
      </c>
      <c r="G148" s="180"/>
      <c r="H148" s="184">
        <v>1.5</v>
      </c>
      <c r="I148" s="185"/>
      <c r="J148" s="180"/>
      <c r="K148" s="180"/>
      <c r="L148" s="186"/>
      <c r="M148" s="187"/>
      <c r="N148" s="188"/>
      <c r="O148" s="188"/>
      <c r="P148" s="188"/>
      <c r="Q148" s="188"/>
      <c r="R148" s="188"/>
      <c r="S148" s="188"/>
      <c r="T148" s="189"/>
      <c r="AT148" s="190" t="s">
        <v>213</v>
      </c>
      <c r="AU148" s="190" t="s">
        <v>82</v>
      </c>
      <c r="AV148" s="12" t="s">
        <v>82</v>
      </c>
      <c r="AW148" s="12" t="s">
        <v>33</v>
      </c>
      <c r="AX148" s="12" t="s">
        <v>72</v>
      </c>
      <c r="AY148" s="190" t="s">
        <v>112</v>
      </c>
    </row>
    <row r="149" spans="1:65" s="14" customFormat="1" ht="11.25">
      <c r="B149" s="209"/>
      <c r="C149" s="210"/>
      <c r="D149" s="181" t="s">
        <v>213</v>
      </c>
      <c r="E149" s="211" t="s">
        <v>19</v>
      </c>
      <c r="F149" s="212" t="s">
        <v>258</v>
      </c>
      <c r="G149" s="210"/>
      <c r="H149" s="213">
        <v>271.41300000000001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213</v>
      </c>
      <c r="AU149" s="219" t="s">
        <v>82</v>
      </c>
      <c r="AV149" s="14" t="s">
        <v>117</v>
      </c>
      <c r="AW149" s="14" t="s">
        <v>33</v>
      </c>
      <c r="AX149" s="14" t="s">
        <v>80</v>
      </c>
      <c r="AY149" s="219" t="s">
        <v>112</v>
      </c>
    </row>
    <row r="150" spans="1:65" s="11" customFormat="1" ht="25.9" customHeight="1">
      <c r="B150" s="152"/>
      <c r="C150" s="153"/>
      <c r="D150" s="154" t="s">
        <v>71</v>
      </c>
      <c r="E150" s="155" t="s">
        <v>347</v>
      </c>
      <c r="F150" s="155" t="s">
        <v>348</v>
      </c>
      <c r="G150" s="153"/>
      <c r="H150" s="153"/>
      <c r="I150" s="156"/>
      <c r="J150" s="157">
        <f>BK150</f>
        <v>0</v>
      </c>
      <c r="K150" s="153"/>
      <c r="L150" s="158"/>
      <c r="M150" s="159"/>
      <c r="N150" s="160"/>
      <c r="O150" s="160"/>
      <c r="P150" s="161">
        <f>P151</f>
        <v>0</v>
      </c>
      <c r="Q150" s="160"/>
      <c r="R150" s="161">
        <f>R151</f>
        <v>0</v>
      </c>
      <c r="S150" s="160"/>
      <c r="T150" s="162">
        <f>T151</f>
        <v>0</v>
      </c>
      <c r="AR150" s="163" t="s">
        <v>130</v>
      </c>
      <c r="AT150" s="164" t="s">
        <v>71</v>
      </c>
      <c r="AU150" s="164" t="s">
        <v>72</v>
      </c>
      <c r="AY150" s="163" t="s">
        <v>112</v>
      </c>
      <c r="BK150" s="165">
        <f>BK151</f>
        <v>0</v>
      </c>
    </row>
    <row r="151" spans="1:65" s="11" customFormat="1" ht="22.9" customHeight="1">
      <c r="B151" s="152"/>
      <c r="C151" s="153"/>
      <c r="D151" s="154" t="s">
        <v>71</v>
      </c>
      <c r="E151" s="202" t="s">
        <v>349</v>
      </c>
      <c r="F151" s="202" t="s">
        <v>350</v>
      </c>
      <c r="G151" s="153"/>
      <c r="H151" s="153"/>
      <c r="I151" s="156"/>
      <c r="J151" s="203">
        <f>BK151</f>
        <v>0</v>
      </c>
      <c r="K151" s="153"/>
      <c r="L151" s="158"/>
      <c r="M151" s="159"/>
      <c r="N151" s="160"/>
      <c r="O151" s="160"/>
      <c r="P151" s="161">
        <f>SUM(P152:P153)</f>
        <v>0</v>
      </c>
      <c r="Q151" s="160"/>
      <c r="R151" s="161">
        <f>SUM(R152:R153)</f>
        <v>0</v>
      </c>
      <c r="S151" s="160"/>
      <c r="T151" s="162">
        <f>SUM(T152:T153)</f>
        <v>0</v>
      </c>
      <c r="AR151" s="163" t="s">
        <v>130</v>
      </c>
      <c r="AT151" s="164" t="s">
        <v>71</v>
      </c>
      <c r="AU151" s="164" t="s">
        <v>80</v>
      </c>
      <c r="AY151" s="163" t="s">
        <v>112</v>
      </c>
      <c r="BK151" s="165">
        <f>SUM(BK152:BK153)</f>
        <v>0</v>
      </c>
    </row>
    <row r="152" spans="1:65" s="2" customFormat="1" ht="16.5" customHeight="1">
      <c r="A152" s="35"/>
      <c r="B152" s="36"/>
      <c r="C152" s="166" t="s">
        <v>145</v>
      </c>
      <c r="D152" s="166" t="s">
        <v>113</v>
      </c>
      <c r="E152" s="167" t="s">
        <v>351</v>
      </c>
      <c r="F152" s="168" t="s">
        <v>352</v>
      </c>
      <c r="G152" s="169" t="s">
        <v>353</v>
      </c>
      <c r="H152" s="170">
        <v>1</v>
      </c>
      <c r="I152" s="171"/>
      <c r="J152" s="172">
        <f>ROUND(I152*H152,2)</f>
        <v>0</v>
      </c>
      <c r="K152" s="168" t="s">
        <v>252</v>
      </c>
      <c r="L152" s="40"/>
      <c r="M152" s="173" t="s">
        <v>19</v>
      </c>
      <c r="N152" s="174" t="s">
        <v>43</v>
      </c>
      <c r="O152" s="65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7" t="s">
        <v>354</v>
      </c>
      <c r="AT152" s="177" t="s">
        <v>113</v>
      </c>
      <c r="AU152" s="177" t="s">
        <v>82</v>
      </c>
      <c r="AY152" s="18" t="s">
        <v>112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8" t="s">
        <v>80</v>
      </c>
      <c r="BK152" s="178">
        <f>ROUND(I152*H152,2)</f>
        <v>0</v>
      </c>
      <c r="BL152" s="18" t="s">
        <v>354</v>
      </c>
      <c r="BM152" s="177" t="s">
        <v>355</v>
      </c>
    </row>
    <row r="153" spans="1:65" s="2" customFormat="1" ht="11.25">
      <c r="A153" s="35"/>
      <c r="B153" s="36"/>
      <c r="C153" s="37"/>
      <c r="D153" s="204" t="s">
        <v>254</v>
      </c>
      <c r="E153" s="37"/>
      <c r="F153" s="205" t="s">
        <v>356</v>
      </c>
      <c r="G153" s="37"/>
      <c r="H153" s="37"/>
      <c r="I153" s="206"/>
      <c r="J153" s="37"/>
      <c r="K153" s="37"/>
      <c r="L153" s="40"/>
      <c r="M153" s="231"/>
      <c r="N153" s="232"/>
      <c r="O153" s="193"/>
      <c r="P153" s="193"/>
      <c r="Q153" s="193"/>
      <c r="R153" s="193"/>
      <c r="S153" s="193"/>
      <c r="T153" s="23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254</v>
      </c>
      <c r="AU153" s="18" t="s">
        <v>82</v>
      </c>
    </row>
    <row r="154" spans="1:65" s="2" customFormat="1" ht="6.95" customHeight="1">
      <c r="A154" s="35"/>
      <c r="B154" s="48"/>
      <c r="C154" s="49"/>
      <c r="D154" s="49"/>
      <c r="E154" s="49"/>
      <c r="F154" s="49"/>
      <c r="G154" s="49"/>
      <c r="H154" s="49"/>
      <c r="I154" s="49"/>
      <c r="J154" s="49"/>
      <c r="K154" s="49"/>
      <c r="L154" s="40"/>
      <c r="M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sheetProtection algorithmName="SHA-512" hashValue="gswxahKTAelfhVDgP9IRJfj+WmaqxHGCG4MqlxwBYtZAgfxIK4J1rl2jfcnh1MmqqDu6WsIJdXq7FWbfe6cIrQ==" saltValue="jM37rVHcPTPcd4XfvF8+K8e5NpRcFbkP8REbfOmjWw9Iy+2pcNlcGKayq5wDgTQgZAXtTXHXyDlOkO3oj88ytg==" spinCount="100000" sheet="1" objects="1" scenarios="1" formatColumns="0" formatRows="0" autoFilter="0"/>
  <autoFilter ref="C84:K15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4" r:id="rId2"/>
    <hyperlink ref="F96" r:id="rId3"/>
    <hyperlink ref="F99" r:id="rId4"/>
    <hyperlink ref="F101" r:id="rId5"/>
    <hyperlink ref="F110" r:id="rId6"/>
    <hyperlink ref="F112" r:id="rId7"/>
    <hyperlink ref="F119" r:id="rId8"/>
    <hyperlink ref="F121" r:id="rId9"/>
    <hyperlink ref="F127" r:id="rId10"/>
    <hyperlink ref="F130" r:id="rId11"/>
    <hyperlink ref="F134" r:id="rId12"/>
    <hyperlink ref="F145" r:id="rId13"/>
    <hyperlink ref="F153" r:id="rId1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34" customWidth="1"/>
    <col min="2" max="2" width="1.6640625" style="234" customWidth="1"/>
    <col min="3" max="4" width="5" style="234" customWidth="1"/>
    <col min="5" max="5" width="11.6640625" style="234" customWidth="1"/>
    <col min="6" max="6" width="9.1640625" style="234" customWidth="1"/>
    <col min="7" max="7" width="5" style="234" customWidth="1"/>
    <col min="8" max="8" width="77.83203125" style="234" customWidth="1"/>
    <col min="9" max="10" width="20" style="234" customWidth="1"/>
    <col min="11" max="11" width="1.6640625" style="234" customWidth="1"/>
  </cols>
  <sheetData>
    <row r="1" spans="2:11" s="1" customFormat="1" ht="37.5" customHeight="1"/>
    <row r="2" spans="2:11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pans="2:11" s="15" customFormat="1" ht="45" customHeight="1">
      <c r="B3" s="238"/>
      <c r="C3" s="373" t="s">
        <v>357</v>
      </c>
      <c r="D3" s="373"/>
      <c r="E3" s="373"/>
      <c r="F3" s="373"/>
      <c r="G3" s="373"/>
      <c r="H3" s="373"/>
      <c r="I3" s="373"/>
      <c r="J3" s="373"/>
      <c r="K3" s="239"/>
    </row>
    <row r="4" spans="2:11" s="1" customFormat="1" ht="25.5" customHeight="1">
      <c r="B4" s="240"/>
      <c r="C4" s="372" t="s">
        <v>358</v>
      </c>
      <c r="D4" s="372"/>
      <c r="E4" s="372"/>
      <c r="F4" s="372"/>
      <c r="G4" s="372"/>
      <c r="H4" s="372"/>
      <c r="I4" s="372"/>
      <c r="J4" s="372"/>
      <c r="K4" s="241"/>
    </row>
    <row r="5" spans="2:11" s="1" customFormat="1" ht="5.25" customHeight="1">
      <c r="B5" s="240"/>
      <c r="C5" s="242"/>
      <c r="D5" s="242"/>
      <c r="E5" s="242"/>
      <c r="F5" s="242"/>
      <c r="G5" s="242"/>
      <c r="H5" s="242"/>
      <c r="I5" s="242"/>
      <c r="J5" s="242"/>
      <c r="K5" s="241"/>
    </row>
    <row r="6" spans="2:11" s="1" customFormat="1" ht="15" customHeight="1">
      <c r="B6" s="240"/>
      <c r="C6" s="371" t="s">
        <v>359</v>
      </c>
      <c r="D6" s="371"/>
      <c r="E6" s="371"/>
      <c r="F6" s="371"/>
      <c r="G6" s="371"/>
      <c r="H6" s="371"/>
      <c r="I6" s="371"/>
      <c r="J6" s="371"/>
      <c r="K6" s="241"/>
    </row>
    <row r="7" spans="2:11" s="1" customFormat="1" ht="15" customHeight="1">
      <c r="B7" s="244"/>
      <c r="C7" s="371" t="s">
        <v>360</v>
      </c>
      <c r="D7" s="371"/>
      <c r="E7" s="371"/>
      <c r="F7" s="371"/>
      <c r="G7" s="371"/>
      <c r="H7" s="371"/>
      <c r="I7" s="371"/>
      <c r="J7" s="371"/>
      <c r="K7" s="241"/>
    </row>
    <row r="8" spans="2:11" s="1" customFormat="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pans="2:11" s="1" customFormat="1" ht="15" customHeight="1">
      <c r="B9" s="244"/>
      <c r="C9" s="371" t="s">
        <v>361</v>
      </c>
      <c r="D9" s="371"/>
      <c r="E9" s="371"/>
      <c r="F9" s="371"/>
      <c r="G9" s="371"/>
      <c r="H9" s="371"/>
      <c r="I9" s="371"/>
      <c r="J9" s="371"/>
      <c r="K9" s="241"/>
    </row>
    <row r="10" spans="2:11" s="1" customFormat="1" ht="15" customHeight="1">
      <c r="B10" s="244"/>
      <c r="C10" s="243"/>
      <c r="D10" s="371" t="s">
        <v>362</v>
      </c>
      <c r="E10" s="371"/>
      <c r="F10" s="371"/>
      <c r="G10" s="371"/>
      <c r="H10" s="371"/>
      <c r="I10" s="371"/>
      <c r="J10" s="371"/>
      <c r="K10" s="241"/>
    </row>
    <row r="11" spans="2:11" s="1" customFormat="1" ht="15" customHeight="1">
      <c r="B11" s="244"/>
      <c r="C11" s="245"/>
      <c r="D11" s="371" t="s">
        <v>363</v>
      </c>
      <c r="E11" s="371"/>
      <c r="F11" s="371"/>
      <c r="G11" s="371"/>
      <c r="H11" s="371"/>
      <c r="I11" s="371"/>
      <c r="J11" s="371"/>
      <c r="K11" s="241"/>
    </row>
    <row r="12" spans="2:11" s="1" customFormat="1" ht="15" customHeight="1">
      <c r="B12" s="244"/>
      <c r="C12" s="245"/>
      <c r="D12" s="243"/>
      <c r="E12" s="243"/>
      <c r="F12" s="243"/>
      <c r="G12" s="243"/>
      <c r="H12" s="243"/>
      <c r="I12" s="243"/>
      <c r="J12" s="243"/>
      <c r="K12" s="241"/>
    </row>
    <row r="13" spans="2:11" s="1" customFormat="1" ht="15" customHeight="1">
      <c r="B13" s="244"/>
      <c r="C13" s="245"/>
      <c r="D13" s="246" t="s">
        <v>364</v>
      </c>
      <c r="E13" s="243"/>
      <c r="F13" s="243"/>
      <c r="G13" s="243"/>
      <c r="H13" s="243"/>
      <c r="I13" s="243"/>
      <c r="J13" s="243"/>
      <c r="K13" s="241"/>
    </row>
    <row r="14" spans="2:11" s="1" customFormat="1" ht="12.75" customHeight="1">
      <c r="B14" s="244"/>
      <c r="C14" s="245"/>
      <c r="D14" s="245"/>
      <c r="E14" s="245"/>
      <c r="F14" s="245"/>
      <c r="G14" s="245"/>
      <c r="H14" s="245"/>
      <c r="I14" s="245"/>
      <c r="J14" s="245"/>
      <c r="K14" s="241"/>
    </row>
    <row r="15" spans="2:11" s="1" customFormat="1" ht="15" customHeight="1">
      <c r="B15" s="244"/>
      <c r="C15" s="245"/>
      <c r="D15" s="371" t="s">
        <v>365</v>
      </c>
      <c r="E15" s="371"/>
      <c r="F15" s="371"/>
      <c r="G15" s="371"/>
      <c r="H15" s="371"/>
      <c r="I15" s="371"/>
      <c r="J15" s="371"/>
      <c r="K15" s="241"/>
    </row>
    <row r="16" spans="2:11" s="1" customFormat="1" ht="15" customHeight="1">
      <c r="B16" s="244"/>
      <c r="C16" s="245"/>
      <c r="D16" s="371" t="s">
        <v>366</v>
      </c>
      <c r="E16" s="371"/>
      <c r="F16" s="371"/>
      <c r="G16" s="371"/>
      <c r="H16" s="371"/>
      <c r="I16" s="371"/>
      <c r="J16" s="371"/>
      <c r="K16" s="241"/>
    </row>
    <row r="17" spans="2:11" s="1" customFormat="1" ht="15" customHeight="1">
      <c r="B17" s="244"/>
      <c r="C17" s="245"/>
      <c r="D17" s="371" t="s">
        <v>367</v>
      </c>
      <c r="E17" s="371"/>
      <c r="F17" s="371"/>
      <c r="G17" s="371"/>
      <c r="H17" s="371"/>
      <c r="I17" s="371"/>
      <c r="J17" s="371"/>
      <c r="K17" s="241"/>
    </row>
    <row r="18" spans="2:11" s="1" customFormat="1" ht="15" customHeight="1">
      <c r="B18" s="244"/>
      <c r="C18" s="245"/>
      <c r="D18" s="245"/>
      <c r="E18" s="247" t="s">
        <v>79</v>
      </c>
      <c r="F18" s="371" t="s">
        <v>368</v>
      </c>
      <c r="G18" s="371"/>
      <c r="H18" s="371"/>
      <c r="I18" s="371"/>
      <c r="J18" s="371"/>
      <c r="K18" s="241"/>
    </row>
    <row r="19" spans="2:11" s="1" customFormat="1" ht="15" customHeight="1">
      <c r="B19" s="244"/>
      <c r="C19" s="245"/>
      <c r="D19" s="245"/>
      <c r="E19" s="247" t="s">
        <v>369</v>
      </c>
      <c r="F19" s="371" t="s">
        <v>370</v>
      </c>
      <c r="G19" s="371"/>
      <c r="H19" s="371"/>
      <c r="I19" s="371"/>
      <c r="J19" s="371"/>
      <c r="K19" s="241"/>
    </row>
    <row r="20" spans="2:11" s="1" customFormat="1" ht="15" customHeight="1">
      <c r="B20" s="244"/>
      <c r="C20" s="245"/>
      <c r="D20" s="245"/>
      <c r="E20" s="247" t="s">
        <v>371</v>
      </c>
      <c r="F20" s="371" t="s">
        <v>372</v>
      </c>
      <c r="G20" s="371"/>
      <c r="H20" s="371"/>
      <c r="I20" s="371"/>
      <c r="J20" s="371"/>
      <c r="K20" s="241"/>
    </row>
    <row r="21" spans="2:11" s="1" customFormat="1" ht="15" customHeight="1">
      <c r="B21" s="244"/>
      <c r="C21" s="245"/>
      <c r="D21" s="245"/>
      <c r="E21" s="247" t="s">
        <v>373</v>
      </c>
      <c r="F21" s="371" t="s">
        <v>374</v>
      </c>
      <c r="G21" s="371"/>
      <c r="H21" s="371"/>
      <c r="I21" s="371"/>
      <c r="J21" s="371"/>
      <c r="K21" s="241"/>
    </row>
    <row r="22" spans="2:11" s="1" customFormat="1" ht="15" customHeight="1">
      <c r="B22" s="244"/>
      <c r="C22" s="245"/>
      <c r="D22" s="245"/>
      <c r="E22" s="247" t="s">
        <v>375</v>
      </c>
      <c r="F22" s="371" t="s">
        <v>376</v>
      </c>
      <c r="G22" s="371"/>
      <c r="H22" s="371"/>
      <c r="I22" s="371"/>
      <c r="J22" s="371"/>
      <c r="K22" s="241"/>
    </row>
    <row r="23" spans="2:11" s="1" customFormat="1" ht="15" customHeight="1">
      <c r="B23" s="244"/>
      <c r="C23" s="245"/>
      <c r="D23" s="245"/>
      <c r="E23" s="247" t="s">
        <v>377</v>
      </c>
      <c r="F23" s="371" t="s">
        <v>378</v>
      </c>
      <c r="G23" s="371"/>
      <c r="H23" s="371"/>
      <c r="I23" s="371"/>
      <c r="J23" s="371"/>
      <c r="K23" s="241"/>
    </row>
    <row r="24" spans="2:11" s="1" customFormat="1" ht="12.75" customHeight="1">
      <c r="B24" s="244"/>
      <c r="C24" s="245"/>
      <c r="D24" s="245"/>
      <c r="E24" s="245"/>
      <c r="F24" s="245"/>
      <c r="G24" s="245"/>
      <c r="H24" s="245"/>
      <c r="I24" s="245"/>
      <c r="J24" s="245"/>
      <c r="K24" s="241"/>
    </row>
    <row r="25" spans="2:11" s="1" customFormat="1" ht="15" customHeight="1">
      <c r="B25" s="244"/>
      <c r="C25" s="371" t="s">
        <v>379</v>
      </c>
      <c r="D25" s="371"/>
      <c r="E25" s="371"/>
      <c r="F25" s="371"/>
      <c r="G25" s="371"/>
      <c r="H25" s="371"/>
      <c r="I25" s="371"/>
      <c r="J25" s="371"/>
      <c r="K25" s="241"/>
    </row>
    <row r="26" spans="2:11" s="1" customFormat="1" ht="15" customHeight="1">
      <c r="B26" s="244"/>
      <c r="C26" s="371" t="s">
        <v>380</v>
      </c>
      <c r="D26" s="371"/>
      <c r="E26" s="371"/>
      <c r="F26" s="371"/>
      <c r="G26" s="371"/>
      <c r="H26" s="371"/>
      <c r="I26" s="371"/>
      <c r="J26" s="371"/>
      <c r="K26" s="241"/>
    </row>
    <row r="27" spans="2:11" s="1" customFormat="1" ht="15" customHeight="1">
      <c r="B27" s="244"/>
      <c r="C27" s="243"/>
      <c r="D27" s="371" t="s">
        <v>381</v>
      </c>
      <c r="E27" s="371"/>
      <c r="F27" s="371"/>
      <c r="G27" s="371"/>
      <c r="H27" s="371"/>
      <c r="I27" s="371"/>
      <c r="J27" s="371"/>
      <c r="K27" s="241"/>
    </row>
    <row r="28" spans="2:11" s="1" customFormat="1" ht="15" customHeight="1">
      <c r="B28" s="244"/>
      <c r="C28" s="245"/>
      <c r="D28" s="371" t="s">
        <v>382</v>
      </c>
      <c r="E28" s="371"/>
      <c r="F28" s="371"/>
      <c r="G28" s="371"/>
      <c r="H28" s="371"/>
      <c r="I28" s="371"/>
      <c r="J28" s="371"/>
      <c r="K28" s="241"/>
    </row>
    <row r="29" spans="2:11" s="1" customFormat="1" ht="12.75" customHeight="1">
      <c r="B29" s="244"/>
      <c r="C29" s="245"/>
      <c r="D29" s="245"/>
      <c r="E29" s="245"/>
      <c r="F29" s="245"/>
      <c r="G29" s="245"/>
      <c r="H29" s="245"/>
      <c r="I29" s="245"/>
      <c r="J29" s="245"/>
      <c r="K29" s="241"/>
    </row>
    <row r="30" spans="2:11" s="1" customFormat="1" ht="15" customHeight="1">
      <c r="B30" s="244"/>
      <c r="C30" s="245"/>
      <c r="D30" s="371" t="s">
        <v>383</v>
      </c>
      <c r="E30" s="371"/>
      <c r="F30" s="371"/>
      <c r="G30" s="371"/>
      <c r="H30" s="371"/>
      <c r="I30" s="371"/>
      <c r="J30" s="371"/>
      <c r="K30" s="241"/>
    </row>
    <row r="31" spans="2:11" s="1" customFormat="1" ht="15" customHeight="1">
      <c r="B31" s="244"/>
      <c r="C31" s="245"/>
      <c r="D31" s="371" t="s">
        <v>384</v>
      </c>
      <c r="E31" s="371"/>
      <c r="F31" s="371"/>
      <c r="G31" s="371"/>
      <c r="H31" s="371"/>
      <c r="I31" s="371"/>
      <c r="J31" s="371"/>
      <c r="K31" s="241"/>
    </row>
    <row r="32" spans="2:11" s="1" customFormat="1" ht="12.75" customHeight="1">
      <c r="B32" s="244"/>
      <c r="C32" s="245"/>
      <c r="D32" s="245"/>
      <c r="E32" s="245"/>
      <c r="F32" s="245"/>
      <c r="G32" s="245"/>
      <c r="H32" s="245"/>
      <c r="I32" s="245"/>
      <c r="J32" s="245"/>
      <c r="K32" s="241"/>
    </row>
    <row r="33" spans="2:11" s="1" customFormat="1" ht="15" customHeight="1">
      <c r="B33" s="244"/>
      <c r="C33" s="245"/>
      <c r="D33" s="371" t="s">
        <v>385</v>
      </c>
      <c r="E33" s="371"/>
      <c r="F33" s="371"/>
      <c r="G33" s="371"/>
      <c r="H33" s="371"/>
      <c r="I33" s="371"/>
      <c r="J33" s="371"/>
      <c r="K33" s="241"/>
    </row>
    <row r="34" spans="2:11" s="1" customFormat="1" ht="15" customHeight="1">
      <c r="B34" s="244"/>
      <c r="C34" s="245"/>
      <c r="D34" s="371" t="s">
        <v>386</v>
      </c>
      <c r="E34" s="371"/>
      <c r="F34" s="371"/>
      <c r="G34" s="371"/>
      <c r="H34" s="371"/>
      <c r="I34" s="371"/>
      <c r="J34" s="371"/>
      <c r="K34" s="241"/>
    </row>
    <row r="35" spans="2:11" s="1" customFormat="1" ht="15" customHeight="1">
      <c r="B35" s="244"/>
      <c r="C35" s="245"/>
      <c r="D35" s="371" t="s">
        <v>387</v>
      </c>
      <c r="E35" s="371"/>
      <c r="F35" s="371"/>
      <c r="G35" s="371"/>
      <c r="H35" s="371"/>
      <c r="I35" s="371"/>
      <c r="J35" s="371"/>
      <c r="K35" s="241"/>
    </row>
    <row r="36" spans="2:11" s="1" customFormat="1" ht="15" customHeight="1">
      <c r="B36" s="244"/>
      <c r="C36" s="245"/>
      <c r="D36" s="243"/>
      <c r="E36" s="246" t="s">
        <v>98</v>
      </c>
      <c r="F36" s="243"/>
      <c r="G36" s="371" t="s">
        <v>388</v>
      </c>
      <c r="H36" s="371"/>
      <c r="I36" s="371"/>
      <c r="J36" s="371"/>
      <c r="K36" s="241"/>
    </row>
    <row r="37" spans="2:11" s="1" customFormat="1" ht="30.75" customHeight="1">
      <c r="B37" s="244"/>
      <c r="C37" s="245"/>
      <c r="D37" s="243"/>
      <c r="E37" s="246" t="s">
        <v>389</v>
      </c>
      <c r="F37" s="243"/>
      <c r="G37" s="371" t="s">
        <v>390</v>
      </c>
      <c r="H37" s="371"/>
      <c r="I37" s="371"/>
      <c r="J37" s="371"/>
      <c r="K37" s="241"/>
    </row>
    <row r="38" spans="2:11" s="1" customFormat="1" ht="15" customHeight="1">
      <c r="B38" s="244"/>
      <c r="C38" s="245"/>
      <c r="D38" s="243"/>
      <c r="E38" s="246" t="s">
        <v>53</v>
      </c>
      <c r="F38" s="243"/>
      <c r="G38" s="371" t="s">
        <v>391</v>
      </c>
      <c r="H38" s="371"/>
      <c r="I38" s="371"/>
      <c r="J38" s="371"/>
      <c r="K38" s="241"/>
    </row>
    <row r="39" spans="2:11" s="1" customFormat="1" ht="15" customHeight="1">
      <c r="B39" s="244"/>
      <c r="C39" s="245"/>
      <c r="D39" s="243"/>
      <c r="E39" s="246" t="s">
        <v>54</v>
      </c>
      <c r="F39" s="243"/>
      <c r="G39" s="371" t="s">
        <v>392</v>
      </c>
      <c r="H39" s="371"/>
      <c r="I39" s="371"/>
      <c r="J39" s="371"/>
      <c r="K39" s="241"/>
    </row>
    <row r="40" spans="2:11" s="1" customFormat="1" ht="15" customHeight="1">
      <c r="B40" s="244"/>
      <c r="C40" s="245"/>
      <c r="D40" s="243"/>
      <c r="E40" s="246" t="s">
        <v>99</v>
      </c>
      <c r="F40" s="243"/>
      <c r="G40" s="371" t="s">
        <v>393</v>
      </c>
      <c r="H40" s="371"/>
      <c r="I40" s="371"/>
      <c r="J40" s="371"/>
      <c r="K40" s="241"/>
    </row>
    <row r="41" spans="2:11" s="1" customFormat="1" ht="15" customHeight="1">
      <c r="B41" s="244"/>
      <c r="C41" s="245"/>
      <c r="D41" s="243"/>
      <c r="E41" s="246" t="s">
        <v>100</v>
      </c>
      <c r="F41" s="243"/>
      <c r="G41" s="371" t="s">
        <v>394</v>
      </c>
      <c r="H41" s="371"/>
      <c r="I41" s="371"/>
      <c r="J41" s="371"/>
      <c r="K41" s="241"/>
    </row>
    <row r="42" spans="2:11" s="1" customFormat="1" ht="15" customHeight="1">
      <c r="B42" s="244"/>
      <c r="C42" s="245"/>
      <c r="D42" s="243"/>
      <c r="E42" s="246" t="s">
        <v>395</v>
      </c>
      <c r="F42" s="243"/>
      <c r="G42" s="371" t="s">
        <v>396</v>
      </c>
      <c r="H42" s="371"/>
      <c r="I42" s="371"/>
      <c r="J42" s="371"/>
      <c r="K42" s="241"/>
    </row>
    <row r="43" spans="2:11" s="1" customFormat="1" ht="15" customHeight="1">
      <c r="B43" s="244"/>
      <c r="C43" s="245"/>
      <c r="D43" s="243"/>
      <c r="E43" s="246"/>
      <c r="F43" s="243"/>
      <c r="G43" s="371" t="s">
        <v>397</v>
      </c>
      <c r="H43" s="371"/>
      <c r="I43" s="371"/>
      <c r="J43" s="371"/>
      <c r="K43" s="241"/>
    </row>
    <row r="44" spans="2:11" s="1" customFormat="1" ht="15" customHeight="1">
      <c r="B44" s="244"/>
      <c r="C44" s="245"/>
      <c r="D44" s="243"/>
      <c r="E44" s="246" t="s">
        <v>398</v>
      </c>
      <c r="F44" s="243"/>
      <c r="G44" s="371" t="s">
        <v>399</v>
      </c>
      <c r="H44" s="371"/>
      <c r="I44" s="371"/>
      <c r="J44" s="371"/>
      <c r="K44" s="241"/>
    </row>
    <row r="45" spans="2:11" s="1" customFormat="1" ht="15" customHeight="1">
      <c r="B45" s="244"/>
      <c r="C45" s="245"/>
      <c r="D45" s="243"/>
      <c r="E45" s="246" t="s">
        <v>102</v>
      </c>
      <c r="F45" s="243"/>
      <c r="G45" s="371" t="s">
        <v>400</v>
      </c>
      <c r="H45" s="371"/>
      <c r="I45" s="371"/>
      <c r="J45" s="371"/>
      <c r="K45" s="241"/>
    </row>
    <row r="46" spans="2:11" s="1" customFormat="1" ht="12.75" customHeight="1">
      <c r="B46" s="244"/>
      <c r="C46" s="245"/>
      <c r="D46" s="243"/>
      <c r="E46" s="243"/>
      <c r="F46" s="243"/>
      <c r="G46" s="243"/>
      <c r="H46" s="243"/>
      <c r="I46" s="243"/>
      <c r="J46" s="243"/>
      <c r="K46" s="241"/>
    </row>
    <row r="47" spans="2:11" s="1" customFormat="1" ht="15" customHeight="1">
      <c r="B47" s="244"/>
      <c r="C47" s="245"/>
      <c r="D47" s="371" t="s">
        <v>401</v>
      </c>
      <c r="E47" s="371"/>
      <c r="F47" s="371"/>
      <c r="G47" s="371"/>
      <c r="H47" s="371"/>
      <c r="I47" s="371"/>
      <c r="J47" s="371"/>
      <c r="K47" s="241"/>
    </row>
    <row r="48" spans="2:11" s="1" customFormat="1" ht="15" customHeight="1">
      <c r="B48" s="244"/>
      <c r="C48" s="245"/>
      <c r="D48" s="245"/>
      <c r="E48" s="371" t="s">
        <v>402</v>
      </c>
      <c r="F48" s="371"/>
      <c r="G48" s="371"/>
      <c r="H48" s="371"/>
      <c r="I48" s="371"/>
      <c r="J48" s="371"/>
      <c r="K48" s="241"/>
    </row>
    <row r="49" spans="2:11" s="1" customFormat="1" ht="15" customHeight="1">
      <c r="B49" s="244"/>
      <c r="C49" s="245"/>
      <c r="D49" s="245"/>
      <c r="E49" s="371" t="s">
        <v>403</v>
      </c>
      <c r="F49" s="371"/>
      <c r="G49" s="371"/>
      <c r="H49" s="371"/>
      <c r="I49" s="371"/>
      <c r="J49" s="371"/>
      <c r="K49" s="241"/>
    </row>
    <row r="50" spans="2:11" s="1" customFormat="1" ht="15" customHeight="1">
      <c r="B50" s="244"/>
      <c r="C50" s="245"/>
      <c r="D50" s="245"/>
      <c r="E50" s="371" t="s">
        <v>404</v>
      </c>
      <c r="F50" s="371"/>
      <c r="G50" s="371"/>
      <c r="H50" s="371"/>
      <c r="I50" s="371"/>
      <c r="J50" s="371"/>
      <c r="K50" s="241"/>
    </row>
    <row r="51" spans="2:11" s="1" customFormat="1" ht="15" customHeight="1">
      <c r="B51" s="244"/>
      <c r="C51" s="245"/>
      <c r="D51" s="371" t="s">
        <v>405</v>
      </c>
      <c r="E51" s="371"/>
      <c r="F51" s="371"/>
      <c r="G51" s="371"/>
      <c r="H51" s="371"/>
      <c r="I51" s="371"/>
      <c r="J51" s="371"/>
      <c r="K51" s="241"/>
    </row>
    <row r="52" spans="2:11" s="1" customFormat="1" ht="25.5" customHeight="1">
      <c r="B52" s="240"/>
      <c r="C52" s="372" t="s">
        <v>406</v>
      </c>
      <c r="D52" s="372"/>
      <c r="E52" s="372"/>
      <c r="F52" s="372"/>
      <c r="G52" s="372"/>
      <c r="H52" s="372"/>
      <c r="I52" s="372"/>
      <c r="J52" s="372"/>
      <c r="K52" s="241"/>
    </row>
    <row r="53" spans="2:11" s="1" customFormat="1" ht="5.25" customHeight="1">
      <c r="B53" s="240"/>
      <c r="C53" s="242"/>
      <c r="D53" s="242"/>
      <c r="E53" s="242"/>
      <c r="F53" s="242"/>
      <c r="G53" s="242"/>
      <c r="H53" s="242"/>
      <c r="I53" s="242"/>
      <c r="J53" s="242"/>
      <c r="K53" s="241"/>
    </row>
    <row r="54" spans="2:11" s="1" customFormat="1" ht="15" customHeight="1">
      <c r="B54" s="240"/>
      <c r="C54" s="371" t="s">
        <v>407</v>
      </c>
      <c r="D54" s="371"/>
      <c r="E54" s="371"/>
      <c r="F54" s="371"/>
      <c r="G54" s="371"/>
      <c r="H54" s="371"/>
      <c r="I54" s="371"/>
      <c r="J54" s="371"/>
      <c r="K54" s="241"/>
    </row>
    <row r="55" spans="2:11" s="1" customFormat="1" ht="15" customHeight="1">
      <c r="B55" s="240"/>
      <c r="C55" s="371" t="s">
        <v>408</v>
      </c>
      <c r="D55" s="371"/>
      <c r="E55" s="371"/>
      <c r="F55" s="371"/>
      <c r="G55" s="371"/>
      <c r="H55" s="371"/>
      <c r="I55" s="371"/>
      <c r="J55" s="371"/>
      <c r="K55" s="241"/>
    </row>
    <row r="56" spans="2:11" s="1" customFormat="1" ht="12.75" customHeight="1">
      <c r="B56" s="240"/>
      <c r="C56" s="243"/>
      <c r="D56" s="243"/>
      <c r="E56" s="243"/>
      <c r="F56" s="243"/>
      <c r="G56" s="243"/>
      <c r="H56" s="243"/>
      <c r="I56" s="243"/>
      <c r="J56" s="243"/>
      <c r="K56" s="241"/>
    </row>
    <row r="57" spans="2:11" s="1" customFormat="1" ht="15" customHeight="1">
      <c r="B57" s="240"/>
      <c r="C57" s="371" t="s">
        <v>409</v>
      </c>
      <c r="D57" s="371"/>
      <c r="E57" s="371"/>
      <c r="F57" s="371"/>
      <c r="G57" s="371"/>
      <c r="H57" s="371"/>
      <c r="I57" s="371"/>
      <c r="J57" s="371"/>
      <c r="K57" s="241"/>
    </row>
    <row r="58" spans="2:11" s="1" customFormat="1" ht="15" customHeight="1">
      <c r="B58" s="240"/>
      <c r="C58" s="245"/>
      <c r="D58" s="371" t="s">
        <v>410</v>
      </c>
      <c r="E58" s="371"/>
      <c r="F58" s="371"/>
      <c r="G58" s="371"/>
      <c r="H58" s="371"/>
      <c r="I58" s="371"/>
      <c r="J58" s="371"/>
      <c r="K58" s="241"/>
    </row>
    <row r="59" spans="2:11" s="1" customFormat="1" ht="15" customHeight="1">
      <c r="B59" s="240"/>
      <c r="C59" s="245"/>
      <c r="D59" s="371" t="s">
        <v>411</v>
      </c>
      <c r="E59" s="371"/>
      <c r="F59" s="371"/>
      <c r="G59" s="371"/>
      <c r="H59" s="371"/>
      <c r="I59" s="371"/>
      <c r="J59" s="371"/>
      <c r="K59" s="241"/>
    </row>
    <row r="60" spans="2:11" s="1" customFormat="1" ht="15" customHeight="1">
      <c r="B60" s="240"/>
      <c r="C60" s="245"/>
      <c r="D60" s="371" t="s">
        <v>412</v>
      </c>
      <c r="E60" s="371"/>
      <c r="F60" s="371"/>
      <c r="G60" s="371"/>
      <c r="H60" s="371"/>
      <c r="I60" s="371"/>
      <c r="J60" s="371"/>
      <c r="K60" s="241"/>
    </row>
    <row r="61" spans="2:11" s="1" customFormat="1" ht="15" customHeight="1">
      <c r="B61" s="240"/>
      <c r="C61" s="245"/>
      <c r="D61" s="371" t="s">
        <v>413</v>
      </c>
      <c r="E61" s="371"/>
      <c r="F61" s="371"/>
      <c r="G61" s="371"/>
      <c r="H61" s="371"/>
      <c r="I61" s="371"/>
      <c r="J61" s="371"/>
      <c r="K61" s="241"/>
    </row>
    <row r="62" spans="2:11" s="1" customFormat="1" ht="15" customHeight="1">
      <c r="B62" s="240"/>
      <c r="C62" s="245"/>
      <c r="D62" s="374" t="s">
        <v>414</v>
      </c>
      <c r="E62" s="374"/>
      <c r="F62" s="374"/>
      <c r="G62" s="374"/>
      <c r="H62" s="374"/>
      <c r="I62" s="374"/>
      <c r="J62" s="374"/>
      <c r="K62" s="241"/>
    </row>
    <row r="63" spans="2:11" s="1" customFormat="1" ht="15" customHeight="1">
      <c r="B63" s="240"/>
      <c r="C63" s="245"/>
      <c r="D63" s="371" t="s">
        <v>415</v>
      </c>
      <c r="E63" s="371"/>
      <c r="F63" s="371"/>
      <c r="G63" s="371"/>
      <c r="H63" s="371"/>
      <c r="I63" s="371"/>
      <c r="J63" s="371"/>
      <c r="K63" s="241"/>
    </row>
    <row r="64" spans="2:11" s="1" customFormat="1" ht="12.75" customHeight="1">
      <c r="B64" s="240"/>
      <c r="C64" s="245"/>
      <c r="D64" s="245"/>
      <c r="E64" s="248"/>
      <c r="F64" s="245"/>
      <c r="G64" s="245"/>
      <c r="H64" s="245"/>
      <c r="I64" s="245"/>
      <c r="J64" s="245"/>
      <c r="K64" s="241"/>
    </row>
    <row r="65" spans="2:11" s="1" customFormat="1" ht="15" customHeight="1">
      <c r="B65" s="240"/>
      <c r="C65" s="245"/>
      <c r="D65" s="371" t="s">
        <v>416</v>
      </c>
      <c r="E65" s="371"/>
      <c r="F65" s="371"/>
      <c r="G65" s="371"/>
      <c r="H65" s="371"/>
      <c r="I65" s="371"/>
      <c r="J65" s="371"/>
      <c r="K65" s="241"/>
    </row>
    <row r="66" spans="2:11" s="1" customFormat="1" ht="15" customHeight="1">
      <c r="B66" s="240"/>
      <c r="C66" s="245"/>
      <c r="D66" s="374" t="s">
        <v>417</v>
      </c>
      <c r="E66" s="374"/>
      <c r="F66" s="374"/>
      <c r="G66" s="374"/>
      <c r="H66" s="374"/>
      <c r="I66" s="374"/>
      <c r="J66" s="374"/>
      <c r="K66" s="241"/>
    </row>
    <row r="67" spans="2:11" s="1" customFormat="1" ht="15" customHeight="1">
      <c r="B67" s="240"/>
      <c r="C67" s="245"/>
      <c r="D67" s="371" t="s">
        <v>418</v>
      </c>
      <c r="E67" s="371"/>
      <c r="F67" s="371"/>
      <c r="G67" s="371"/>
      <c r="H67" s="371"/>
      <c r="I67" s="371"/>
      <c r="J67" s="371"/>
      <c r="K67" s="241"/>
    </row>
    <row r="68" spans="2:11" s="1" customFormat="1" ht="15" customHeight="1">
      <c r="B68" s="240"/>
      <c r="C68" s="245"/>
      <c r="D68" s="371" t="s">
        <v>419</v>
      </c>
      <c r="E68" s="371"/>
      <c r="F68" s="371"/>
      <c r="G68" s="371"/>
      <c r="H68" s="371"/>
      <c r="I68" s="371"/>
      <c r="J68" s="371"/>
      <c r="K68" s="241"/>
    </row>
    <row r="69" spans="2:11" s="1" customFormat="1" ht="15" customHeight="1">
      <c r="B69" s="240"/>
      <c r="C69" s="245"/>
      <c r="D69" s="371" t="s">
        <v>420</v>
      </c>
      <c r="E69" s="371"/>
      <c r="F69" s="371"/>
      <c r="G69" s="371"/>
      <c r="H69" s="371"/>
      <c r="I69" s="371"/>
      <c r="J69" s="371"/>
      <c r="K69" s="241"/>
    </row>
    <row r="70" spans="2:11" s="1" customFormat="1" ht="15" customHeight="1">
      <c r="B70" s="240"/>
      <c r="C70" s="245"/>
      <c r="D70" s="371" t="s">
        <v>421</v>
      </c>
      <c r="E70" s="371"/>
      <c r="F70" s="371"/>
      <c r="G70" s="371"/>
      <c r="H70" s="371"/>
      <c r="I70" s="371"/>
      <c r="J70" s="371"/>
      <c r="K70" s="241"/>
    </row>
    <row r="71" spans="2:11" s="1" customFormat="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pans="2:11" s="1" customFormat="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pans="2:11" s="1" customFormat="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pans="2:11" s="1" customFormat="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pans="2:11" s="1" customFormat="1" ht="45" customHeight="1">
      <c r="B75" s="257"/>
      <c r="C75" s="375" t="s">
        <v>422</v>
      </c>
      <c r="D75" s="375"/>
      <c r="E75" s="375"/>
      <c r="F75" s="375"/>
      <c r="G75" s="375"/>
      <c r="H75" s="375"/>
      <c r="I75" s="375"/>
      <c r="J75" s="375"/>
      <c r="K75" s="258"/>
    </row>
    <row r="76" spans="2:11" s="1" customFormat="1" ht="17.25" customHeight="1">
      <c r="B76" s="257"/>
      <c r="C76" s="259" t="s">
        <v>423</v>
      </c>
      <c r="D76" s="259"/>
      <c r="E76" s="259"/>
      <c r="F76" s="259" t="s">
        <v>424</v>
      </c>
      <c r="G76" s="260"/>
      <c r="H76" s="259" t="s">
        <v>54</v>
      </c>
      <c r="I76" s="259" t="s">
        <v>57</v>
      </c>
      <c r="J76" s="259" t="s">
        <v>425</v>
      </c>
      <c r="K76" s="258"/>
    </row>
    <row r="77" spans="2:11" s="1" customFormat="1" ht="17.25" customHeight="1">
      <c r="B77" s="257"/>
      <c r="C77" s="261" t="s">
        <v>426</v>
      </c>
      <c r="D77" s="261"/>
      <c r="E77" s="261"/>
      <c r="F77" s="262" t="s">
        <v>427</v>
      </c>
      <c r="G77" s="263"/>
      <c r="H77" s="261"/>
      <c r="I77" s="261"/>
      <c r="J77" s="261" t="s">
        <v>428</v>
      </c>
      <c r="K77" s="258"/>
    </row>
    <row r="78" spans="2:11" s="1" customFormat="1" ht="5.25" customHeight="1">
      <c r="B78" s="257"/>
      <c r="C78" s="264"/>
      <c r="D78" s="264"/>
      <c r="E78" s="264"/>
      <c r="F78" s="264"/>
      <c r="G78" s="265"/>
      <c r="H78" s="264"/>
      <c r="I78" s="264"/>
      <c r="J78" s="264"/>
      <c r="K78" s="258"/>
    </row>
    <row r="79" spans="2:11" s="1" customFormat="1" ht="15" customHeight="1">
      <c r="B79" s="257"/>
      <c r="C79" s="246" t="s">
        <v>53</v>
      </c>
      <c r="D79" s="266"/>
      <c r="E79" s="266"/>
      <c r="F79" s="267" t="s">
        <v>429</v>
      </c>
      <c r="G79" s="268"/>
      <c r="H79" s="246" t="s">
        <v>430</v>
      </c>
      <c r="I79" s="246" t="s">
        <v>431</v>
      </c>
      <c r="J79" s="246">
        <v>20</v>
      </c>
      <c r="K79" s="258"/>
    </row>
    <row r="80" spans="2:11" s="1" customFormat="1" ht="15" customHeight="1">
      <c r="B80" s="257"/>
      <c r="C80" s="246" t="s">
        <v>432</v>
      </c>
      <c r="D80" s="246"/>
      <c r="E80" s="246"/>
      <c r="F80" s="267" t="s">
        <v>429</v>
      </c>
      <c r="G80" s="268"/>
      <c r="H80" s="246" t="s">
        <v>433</v>
      </c>
      <c r="I80" s="246" t="s">
        <v>431</v>
      </c>
      <c r="J80" s="246">
        <v>120</v>
      </c>
      <c r="K80" s="258"/>
    </row>
    <row r="81" spans="2:11" s="1" customFormat="1" ht="15" customHeight="1">
      <c r="B81" s="269"/>
      <c r="C81" s="246" t="s">
        <v>434</v>
      </c>
      <c r="D81" s="246"/>
      <c r="E81" s="246"/>
      <c r="F81" s="267" t="s">
        <v>435</v>
      </c>
      <c r="G81" s="268"/>
      <c r="H81" s="246" t="s">
        <v>436</v>
      </c>
      <c r="I81" s="246" t="s">
        <v>431</v>
      </c>
      <c r="J81" s="246">
        <v>50</v>
      </c>
      <c r="K81" s="258"/>
    </row>
    <row r="82" spans="2:11" s="1" customFormat="1" ht="15" customHeight="1">
      <c r="B82" s="269"/>
      <c r="C82" s="246" t="s">
        <v>437</v>
      </c>
      <c r="D82" s="246"/>
      <c r="E82" s="246"/>
      <c r="F82" s="267" t="s">
        <v>429</v>
      </c>
      <c r="G82" s="268"/>
      <c r="H82" s="246" t="s">
        <v>438</v>
      </c>
      <c r="I82" s="246" t="s">
        <v>439</v>
      </c>
      <c r="J82" s="246"/>
      <c r="K82" s="258"/>
    </row>
    <row r="83" spans="2:11" s="1" customFormat="1" ht="15" customHeight="1">
      <c r="B83" s="269"/>
      <c r="C83" s="270" t="s">
        <v>440</v>
      </c>
      <c r="D83" s="270"/>
      <c r="E83" s="270"/>
      <c r="F83" s="271" t="s">
        <v>435</v>
      </c>
      <c r="G83" s="270"/>
      <c r="H83" s="270" t="s">
        <v>441</v>
      </c>
      <c r="I83" s="270" t="s">
        <v>431</v>
      </c>
      <c r="J83" s="270">
        <v>15</v>
      </c>
      <c r="K83" s="258"/>
    </row>
    <row r="84" spans="2:11" s="1" customFormat="1" ht="15" customHeight="1">
      <c r="B84" s="269"/>
      <c r="C84" s="270" t="s">
        <v>442</v>
      </c>
      <c r="D84" s="270"/>
      <c r="E84" s="270"/>
      <c r="F84" s="271" t="s">
        <v>435</v>
      </c>
      <c r="G84" s="270"/>
      <c r="H84" s="270" t="s">
        <v>443</v>
      </c>
      <c r="I84" s="270" t="s">
        <v>431</v>
      </c>
      <c r="J84" s="270">
        <v>15</v>
      </c>
      <c r="K84" s="258"/>
    </row>
    <row r="85" spans="2:11" s="1" customFormat="1" ht="15" customHeight="1">
      <c r="B85" s="269"/>
      <c r="C85" s="270" t="s">
        <v>444</v>
      </c>
      <c r="D85" s="270"/>
      <c r="E85" s="270"/>
      <c r="F85" s="271" t="s">
        <v>435</v>
      </c>
      <c r="G85" s="270"/>
      <c r="H85" s="270" t="s">
        <v>445</v>
      </c>
      <c r="I85" s="270" t="s">
        <v>431</v>
      </c>
      <c r="J85" s="270">
        <v>20</v>
      </c>
      <c r="K85" s="258"/>
    </row>
    <row r="86" spans="2:11" s="1" customFormat="1" ht="15" customHeight="1">
      <c r="B86" s="269"/>
      <c r="C86" s="270" t="s">
        <v>446</v>
      </c>
      <c r="D86" s="270"/>
      <c r="E86" s="270"/>
      <c r="F86" s="271" t="s">
        <v>435</v>
      </c>
      <c r="G86" s="270"/>
      <c r="H86" s="270" t="s">
        <v>447</v>
      </c>
      <c r="I86" s="270" t="s">
        <v>431</v>
      </c>
      <c r="J86" s="270">
        <v>20</v>
      </c>
      <c r="K86" s="258"/>
    </row>
    <row r="87" spans="2:11" s="1" customFormat="1" ht="15" customHeight="1">
      <c r="B87" s="269"/>
      <c r="C87" s="246" t="s">
        <v>448</v>
      </c>
      <c r="D87" s="246"/>
      <c r="E87" s="246"/>
      <c r="F87" s="267" t="s">
        <v>435</v>
      </c>
      <c r="G87" s="268"/>
      <c r="H87" s="246" t="s">
        <v>449</v>
      </c>
      <c r="I87" s="246" t="s">
        <v>431</v>
      </c>
      <c r="J87" s="246">
        <v>50</v>
      </c>
      <c r="K87" s="258"/>
    </row>
    <row r="88" spans="2:11" s="1" customFormat="1" ht="15" customHeight="1">
      <c r="B88" s="269"/>
      <c r="C88" s="246" t="s">
        <v>450</v>
      </c>
      <c r="D88" s="246"/>
      <c r="E88" s="246"/>
      <c r="F88" s="267" t="s">
        <v>435</v>
      </c>
      <c r="G88" s="268"/>
      <c r="H88" s="246" t="s">
        <v>451</v>
      </c>
      <c r="I88" s="246" t="s">
        <v>431</v>
      </c>
      <c r="J88" s="246">
        <v>20</v>
      </c>
      <c r="K88" s="258"/>
    </row>
    <row r="89" spans="2:11" s="1" customFormat="1" ht="15" customHeight="1">
      <c r="B89" s="269"/>
      <c r="C89" s="246" t="s">
        <v>452</v>
      </c>
      <c r="D89" s="246"/>
      <c r="E89" s="246"/>
      <c r="F89" s="267" t="s">
        <v>435</v>
      </c>
      <c r="G89" s="268"/>
      <c r="H89" s="246" t="s">
        <v>453</v>
      </c>
      <c r="I89" s="246" t="s">
        <v>431</v>
      </c>
      <c r="J89" s="246">
        <v>20</v>
      </c>
      <c r="K89" s="258"/>
    </row>
    <row r="90" spans="2:11" s="1" customFormat="1" ht="15" customHeight="1">
      <c r="B90" s="269"/>
      <c r="C90" s="246" t="s">
        <v>454</v>
      </c>
      <c r="D90" s="246"/>
      <c r="E90" s="246"/>
      <c r="F90" s="267" t="s">
        <v>435</v>
      </c>
      <c r="G90" s="268"/>
      <c r="H90" s="246" t="s">
        <v>455</v>
      </c>
      <c r="I90" s="246" t="s">
        <v>431</v>
      </c>
      <c r="J90" s="246">
        <v>50</v>
      </c>
      <c r="K90" s="258"/>
    </row>
    <row r="91" spans="2:11" s="1" customFormat="1" ht="15" customHeight="1">
      <c r="B91" s="269"/>
      <c r="C91" s="246" t="s">
        <v>456</v>
      </c>
      <c r="D91" s="246"/>
      <c r="E91" s="246"/>
      <c r="F91" s="267" t="s">
        <v>435</v>
      </c>
      <c r="G91" s="268"/>
      <c r="H91" s="246" t="s">
        <v>456</v>
      </c>
      <c r="I91" s="246" t="s">
        <v>431</v>
      </c>
      <c r="J91" s="246">
        <v>50</v>
      </c>
      <c r="K91" s="258"/>
    </row>
    <row r="92" spans="2:11" s="1" customFormat="1" ht="15" customHeight="1">
      <c r="B92" s="269"/>
      <c r="C92" s="246" t="s">
        <v>457</v>
      </c>
      <c r="D92" s="246"/>
      <c r="E92" s="246"/>
      <c r="F92" s="267" t="s">
        <v>435</v>
      </c>
      <c r="G92" s="268"/>
      <c r="H92" s="246" t="s">
        <v>458</v>
      </c>
      <c r="I92" s="246" t="s">
        <v>431</v>
      </c>
      <c r="J92" s="246">
        <v>255</v>
      </c>
      <c r="K92" s="258"/>
    </row>
    <row r="93" spans="2:11" s="1" customFormat="1" ht="15" customHeight="1">
      <c r="B93" s="269"/>
      <c r="C93" s="246" t="s">
        <v>459</v>
      </c>
      <c r="D93" s="246"/>
      <c r="E93" s="246"/>
      <c r="F93" s="267" t="s">
        <v>429</v>
      </c>
      <c r="G93" s="268"/>
      <c r="H93" s="246" t="s">
        <v>460</v>
      </c>
      <c r="I93" s="246" t="s">
        <v>461</v>
      </c>
      <c r="J93" s="246"/>
      <c r="K93" s="258"/>
    </row>
    <row r="94" spans="2:11" s="1" customFormat="1" ht="15" customHeight="1">
      <c r="B94" s="269"/>
      <c r="C94" s="246" t="s">
        <v>462</v>
      </c>
      <c r="D94" s="246"/>
      <c r="E94" s="246"/>
      <c r="F94" s="267" t="s">
        <v>429</v>
      </c>
      <c r="G94" s="268"/>
      <c r="H94" s="246" t="s">
        <v>463</v>
      </c>
      <c r="I94" s="246" t="s">
        <v>464</v>
      </c>
      <c r="J94" s="246"/>
      <c r="K94" s="258"/>
    </row>
    <row r="95" spans="2:11" s="1" customFormat="1" ht="15" customHeight="1">
      <c r="B95" s="269"/>
      <c r="C95" s="246" t="s">
        <v>465</v>
      </c>
      <c r="D95" s="246"/>
      <c r="E95" s="246"/>
      <c r="F95" s="267" t="s">
        <v>429</v>
      </c>
      <c r="G95" s="268"/>
      <c r="H95" s="246" t="s">
        <v>465</v>
      </c>
      <c r="I95" s="246" t="s">
        <v>464</v>
      </c>
      <c r="J95" s="246"/>
      <c r="K95" s="258"/>
    </row>
    <row r="96" spans="2:11" s="1" customFormat="1" ht="15" customHeight="1">
      <c r="B96" s="269"/>
      <c r="C96" s="246" t="s">
        <v>38</v>
      </c>
      <c r="D96" s="246"/>
      <c r="E96" s="246"/>
      <c r="F96" s="267" t="s">
        <v>429</v>
      </c>
      <c r="G96" s="268"/>
      <c r="H96" s="246" t="s">
        <v>466</v>
      </c>
      <c r="I96" s="246" t="s">
        <v>464</v>
      </c>
      <c r="J96" s="246"/>
      <c r="K96" s="258"/>
    </row>
    <row r="97" spans="2:11" s="1" customFormat="1" ht="15" customHeight="1">
      <c r="B97" s="269"/>
      <c r="C97" s="246" t="s">
        <v>48</v>
      </c>
      <c r="D97" s="246"/>
      <c r="E97" s="246"/>
      <c r="F97" s="267" t="s">
        <v>429</v>
      </c>
      <c r="G97" s="268"/>
      <c r="H97" s="246" t="s">
        <v>467</v>
      </c>
      <c r="I97" s="246" t="s">
        <v>464</v>
      </c>
      <c r="J97" s="246"/>
      <c r="K97" s="258"/>
    </row>
    <row r="98" spans="2:11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pans="2:11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pans="2:11" s="1" customFormat="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pans="2:11" s="1" customFormat="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pans="2:11" s="1" customFormat="1" ht="45" customHeight="1">
      <c r="B102" s="257"/>
      <c r="C102" s="375" t="s">
        <v>468</v>
      </c>
      <c r="D102" s="375"/>
      <c r="E102" s="375"/>
      <c r="F102" s="375"/>
      <c r="G102" s="375"/>
      <c r="H102" s="375"/>
      <c r="I102" s="375"/>
      <c r="J102" s="375"/>
      <c r="K102" s="258"/>
    </row>
    <row r="103" spans="2:11" s="1" customFormat="1" ht="17.25" customHeight="1">
      <c r="B103" s="257"/>
      <c r="C103" s="259" t="s">
        <v>423</v>
      </c>
      <c r="D103" s="259"/>
      <c r="E103" s="259"/>
      <c r="F103" s="259" t="s">
        <v>424</v>
      </c>
      <c r="G103" s="260"/>
      <c r="H103" s="259" t="s">
        <v>54</v>
      </c>
      <c r="I103" s="259" t="s">
        <v>57</v>
      </c>
      <c r="J103" s="259" t="s">
        <v>425</v>
      </c>
      <c r="K103" s="258"/>
    </row>
    <row r="104" spans="2:11" s="1" customFormat="1" ht="17.25" customHeight="1">
      <c r="B104" s="257"/>
      <c r="C104" s="261" t="s">
        <v>426</v>
      </c>
      <c r="D104" s="261"/>
      <c r="E104" s="261"/>
      <c r="F104" s="262" t="s">
        <v>427</v>
      </c>
      <c r="G104" s="263"/>
      <c r="H104" s="261"/>
      <c r="I104" s="261"/>
      <c r="J104" s="261" t="s">
        <v>428</v>
      </c>
      <c r="K104" s="258"/>
    </row>
    <row r="105" spans="2:11" s="1" customFormat="1" ht="5.25" customHeight="1">
      <c r="B105" s="257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pans="2:11" s="1" customFormat="1" ht="15" customHeight="1">
      <c r="B106" s="257"/>
      <c r="C106" s="246" t="s">
        <v>53</v>
      </c>
      <c r="D106" s="266"/>
      <c r="E106" s="266"/>
      <c r="F106" s="267" t="s">
        <v>429</v>
      </c>
      <c r="G106" s="246"/>
      <c r="H106" s="246" t="s">
        <v>469</v>
      </c>
      <c r="I106" s="246" t="s">
        <v>431</v>
      </c>
      <c r="J106" s="246">
        <v>20</v>
      </c>
      <c r="K106" s="258"/>
    </row>
    <row r="107" spans="2:11" s="1" customFormat="1" ht="15" customHeight="1">
      <c r="B107" s="257"/>
      <c r="C107" s="246" t="s">
        <v>432</v>
      </c>
      <c r="D107" s="246"/>
      <c r="E107" s="246"/>
      <c r="F107" s="267" t="s">
        <v>429</v>
      </c>
      <c r="G107" s="246"/>
      <c r="H107" s="246" t="s">
        <v>469</v>
      </c>
      <c r="I107" s="246" t="s">
        <v>431</v>
      </c>
      <c r="J107" s="246">
        <v>120</v>
      </c>
      <c r="K107" s="258"/>
    </row>
    <row r="108" spans="2:11" s="1" customFormat="1" ht="15" customHeight="1">
      <c r="B108" s="269"/>
      <c r="C108" s="246" t="s">
        <v>434</v>
      </c>
      <c r="D108" s="246"/>
      <c r="E108" s="246"/>
      <c r="F108" s="267" t="s">
        <v>435</v>
      </c>
      <c r="G108" s="246"/>
      <c r="H108" s="246" t="s">
        <v>469</v>
      </c>
      <c r="I108" s="246" t="s">
        <v>431</v>
      </c>
      <c r="J108" s="246">
        <v>50</v>
      </c>
      <c r="K108" s="258"/>
    </row>
    <row r="109" spans="2:11" s="1" customFormat="1" ht="15" customHeight="1">
      <c r="B109" s="269"/>
      <c r="C109" s="246" t="s">
        <v>437</v>
      </c>
      <c r="D109" s="246"/>
      <c r="E109" s="246"/>
      <c r="F109" s="267" t="s">
        <v>429</v>
      </c>
      <c r="G109" s="246"/>
      <c r="H109" s="246" t="s">
        <v>469</v>
      </c>
      <c r="I109" s="246" t="s">
        <v>439</v>
      </c>
      <c r="J109" s="246"/>
      <c r="K109" s="258"/>
    </row>
    <row r="110" spans="2:11" s="1" customFormat="1" ht="15" customHeight="1">
      <c r="B110" s="269"/>
      <c r="C110" s="246" t="s">
        <v>448</v>
      </c>
      <c r="D110" s="246"/>
      <c r="E110" s="246"/>
      <c r="F110" s="267" t="s">
        <v>435</v>
      </c>
      <c r="G110" s="246"/>
      <c r="H110" s="246" t="s">
        <v>469</v>
      </c>
      <c r="I110" s="246" t="s">
        <v>431</v>
      </c>
      <c r="J110" s="246">
        <v>50</v>
      </c>
      <c r="K110" s="258"/>
    </row>
    <row r="111" spans="2:11" s="1" customFormat="1" ht="15" customHeight="1">
      <c r="B111" s="269"/>
      <c r="C111" s="246" t="s">
        <v>456</v>
      </c>
      <c r="D111" s="246"/>
      <c r="E111" s="246"/>
      <c r="F111" s="267" t="s">
        <v>435</v>
      </c>
      <c r="G111" s="246"/>
      <c r="H111" s="246" t="s">
        <v>469</v>
      </c>
      <c r="I111" s="246" t="s">
        <v>431</v>
      </c>
      <c r="J111" s="246">
        <v>50</v>
      </c>
      <c r="K111" s="258"/>
    </row>
    <row r="112" spans="2:11" s="1" customFormat="1" ht="15" customHeight="1">
      <c r="B112" s="269"/>
      <c r="C112" s="246" t="s">
        <v>454</v>
      </c>
      <c r="D112" s="246"/>
      <c r="E112" s="246"/>
      <c r="F112" s="267" t="s">
        <v>435</v>
      </c>
      <c r="G112" s="246"/>
      <c r="H112" s="246" t="s">
        <v>469</v>
      </c>
      <c r="I112" s="246" t="s">
        <v>431</v>
      </c>
      <c r="J112" s="246">
        <v>50</v>
      </c>
      <c r="K112" s="258"/>
    </row>
    <row r="113" spans="2:11" s="1" customFormat="1" ht="15" customHeight="1">
      <c r="B113" s="269"/>
      <c r="C113" s="246" t="s">
        <v>53</v>
      </c>
      <c r="D113" s="246"/>
      <c r="E113" s="246"/>
      <c r="F113" s="267" t="s">
        <v>429</v>
      </c>
      <c r="G113" s="246"/>
      <c r="H113" s="246" t="s">
        <v>470</v>
      </c>
      <c r="I113" s="246" t="s">
        <v>431</v>
      </c>
      <c r="J113" s="246">
        <v>20</v>
      </c>
      <c r="K113" s="258"/>
    </row>
    <row r="114" spans="2:11" s="1" customFormat="1" ht="15" customHeight="1">
      <c r="B114" s="269"/>
      <c r="C114" s="246" t="s">
        <v>471</v>
      </c>
      <c r="D114" s="246"/>
      <c r="E114" s="246"/>
      <c r="F114" s="267" t="s">
        <v>429</v>
      </c>
      <c r="G114" s="246"/>
      <c r="H114" s="246" t="s">
        <v>472</v>
      </c>
      <c r="I114" s="246" t="s">
        <v>431</v>
      </c>
      <c r="J114" s="246">
        <v>120</v>
      </c>
      <c r="K114" s="258"/>
    </row>
    <row r="115" spans="2:11" s="1" customFormat="1" ht="15" customHeight="1">
      <c r="B115" s="269"/>
      <c r="C115" s="246" t="s">
        <v>38</v>
      </c>
      <c r="D115" s="246"/>
      <c r="E115" s="246"/>
      <c r="F115" s="267" t="s">
        <v>429</v>
      </c>
      <c r="G115" s="246"/>
      <c r="H115" s="246" t="s">
        <v>473</v>
      </c>
      <c r="I115" s="246" t="s">
        <v>464</v>
      </c>
      <c r="J115" s="246"/>
      <c r="K115" s="258"/>
    </row>
    <row r="116" spans="2:11" s="1" customFormat="1" ht="15" customHeight="1">
      <c r="B116" s="269"/>
      <c r="C116" s="246" t="s">
        <v>48</v>
      </c>
      <c r="D116" s="246"/>
      <c r="E116" s="246"/>
      <c r="F116" s="267" t="s">
        <v>429</v>
      </c>
      <c r="G116" s="246"/>
      <c r="H116" s="246" t="s">
        <v>474</v>
      </c>
      <c r="I116" s="246" t="s">
        <v>464</v>
      </c>
      <c r="J116" s="246"/>
      <c r="K116" s="258"/>
    </row>
    <row r="117" spans="2:11" s="1" customFormat="1" ht="15" customHeight="1">
      <c r="B117" s="269"/>
      <c r="C117" s="246" t="s">
        <v>57</v>
      </c>
      <c r="D117" s="246"/>
      <c r="E117" s="246"/>
      <c r="F117" s="267" t="s">
        <v>429</v>
      </c>
      <c r="G117" s="246"/>
      <c r="H117" s="246" t="s">
        <v>475</v>
      </c>
      <c r="I117" s="246" t="s">
        <v>476</v>
      </c>
      <c r="J117" s="246"/>
      <c r="K117" s="258"/>
    </row>
    <row r="118" spans="2:11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pans="2:11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pans="2:11" s="1" customFormat="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pans="2:1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pans="2:11" s="1" customFormat="1" ht="45" customHeight="1">
      <c r="B122" s="285"/>
      <c r="C122" s="373" t="s">
        <v>477</v>
      </c>
      <c r="D122" s="373"/>
      <c r="E122" s="373"/>
      <c r="F122" s="373"/>
      <c r="G122" s="373"/>
      <c r="H122" s="373"/>
      <c r="I122" s="373"/>
      <c r="J122" s="373"/>
      <c r="K122" s="286"/>
    </row>
    <row r="123" spans="2:11" s="1" customFormat="1" ht="17.25" customHeight="1">
      <c r="B123" s="287"/>
      <c r="C123" s="259" t="s">
        <v>423</v>
      </c>
      <c r="D123" s="259"/>
      <c r="E123" s="259"/>
      <c r="F123" s="259" t="s">
        <v>424</v>
      </c>
      <c r="G123" s="260"/>
      <c r="H123" s="259" t="s">
        <v>54</v>
      </c>
      <c r="I123" s="259" t="s">
        <v>57</v>
      </c>
      <c r="J123" s="259" t="s">
        <v>425</v>
      </c>
      <c r="K123" s="288"/>
    </row>
    <row r="124" spans="2:11" s="1" customFormat="1" ht="17.25" customHeight="1">
      <c r="B124" s="287"/>
      <c r="C124" s="261" t="s">
        <v>426</v>
      </c>
      <c r="D124" s="261"/>
      <c r="E124" s="261"/>
      <c r="F124" s="262" t="s">
        <v>427</v>
      </c>
      <c r="G124" s="263"/>
      <c r="H124" s="261"/>
      <c r="I124" s="261"/>
      <c r="J124" s="261" t="s">
        <v>428</v>
      </c>
      <c r="K124" s="288"/>
    </row>
    <row r="125" spans="2:11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pans="2:11" s="1" customFormat="1" ht="15" customHeight="1">
      <c r="B126" s="289"/>
      <c r="C126" s="246" t="s">
        <v>432</v>
      </c>
      <c r="D126" s="266"/>
      <c r="E126" s="266"/>
      <c r="F126" s="267" t="s">
        <v>429</v>
      </c>
      <c r="G126" s="246"/>
      <c r="H126" s="246" t="s">
        <v>469</v>
      </c>
      <c r="I126" s="246" t="s">
        <v>431</v>
      </c>
      <c r="J126" s="246">
        <v>120</v>
      </c>
      <c r="K126" s="292"/>
    </row>
    <row r="127" spans="2:11" s="1" customFormat="1" ht="15" customHeight="1">
      <c r="B127" s="289"/>
      <c r="C127" s="246" t="s">
        <v>478</v>
      </c>
      <c r="D127" s="246"/>
      <c r="E127" s="246"/>
      <c r="F127" s="267" t="s">
        <v>429</v>
      </c>
      <c r="G127" s="246"/>
      <c r="H127" s="246" t="s">
        <v>479</v>
      </c>
      <c r="I127" s="246" t="s">
        <v>431</v>
      </c>
      <c r="J127" s="246" t="s">
        <v>480</v>
      </c>
      <c r="K127" s="292"/>
    </row>
    <row r="128" spans="2:11" s="1" customFormat="1" ht="15" customHeight="1">
      <c r="B128" s="289"/>
      <c r="C128" s="246" t="s">
        <v>377</v>
      </c>
      <c r="D128" s="246"/>
      <c r="E128" s="246"/>
      <c r="F128" s="267" t="s">
        <v>429</v>
      </c>
      <c r="G128" s="246"/>
      <c r="H128" s="246" t="s">
        <v>481</v>
      </c>
      <c r="I128" s="246" t="s">
        <v>431</v>
      </c>
      <c r="J128" s="246" t="s">
        <v>480</v>
      </c>
      <c r="K128" s="292"/>
    </row>
    <row r="129" spans="2:11" s="1" customFormat="1" ht="15" customHeight="1">
      <c r="B129" s="289"/>
      <c r="C129" s="246" t="s">
        <v>440</v>
      </c>
      <c r="D129" s="246"/>
      <c r="E129" s="246"/>
      <c r="F129" s="267" t="s">
        <v>435</v>
      </c>
      <c r="G129" s="246"/>
      <c r="H129" s="246" t="s">
        <v>441</v>
      </c>
      <c r="I129" s="246" t="s">
        <v>431</v>
      </c>
      <c r="J129" s="246">
        <v>15</v>
      </c>
      <c r="K129" s="292"/>
    </row>
    <row r="130" spans="2:11" s="1" customFormat="1" ht="15" customHeight="1">
      <c r="B130" s="289"/>
      <c r="C130" s="270" t="s">
        <v>442</v>
      </c>
      <c r="D130" s="270"/>
      <c r="E130" s="270"/>
      <c r="F130" s="271" t="s">
        <v>435</v>
      </c>
      <c r="G130" s="270"/>
      <c r="H130" s="270" t="s">
        <v>443</v>
      </c>
      <c r="I130" s="270" t="s">
        <v>431</v>
      </c>
      <c r="J130" s="270">
        <v>15</v>
      </c>
      <c r="K130" s="292"/>
    </row>
    <row r="131" spans="2:11" s="1" customFormat="1" ht="15" customHeight="1">
      <c r="B131" s="289"/>
      <c r="C131" s="270" t="s">
        <v>444</v>
      </c>
      <c r="D131" s="270"/>
      <c r="E131" s="270"/>
      <c r="F131" s="271" t="s">
        <v>435</v>
      </c>
      <c r="G131" s="270"/>
      <c r="H131" s="270" t="s">
        <v>445</v>
      </c>
      <c r="I131" s="270" t="s">
        <v>431</v>
      </c>
      <c r="J131" s="270">
        <v>20</v>
      </c>
      <c r="K131" s="292"/>
    </row>
    <row r="132" spans="2:11" s="1" customFormat="1" ht="15" customHeight="1">
      <c r="B132" s="289"/>
      <c r="C132" s="270" t="s">
        <v>446</v>
      </c>
      <c r="D132" s="270"/>
      <c r="E132" s="270"/>
      <c r="F132" s="271" t="s">
        <v>435</v>
      </c>
      <c r="G132" s="270"/>
      <c r="H132" s="270" t="s">
        <v>447</v>
      </c>
      <c r="I132" s="270" t="s">
        <v>431</v>
      </c>
      <c r="J132" s="270">
        <v>20</v>
      </c>
      <c r="K132" s="292"/>
    </row>
    <row r="133" spans="2:11" s="1" customFormat="1" ht="15" customHeight="1">
      <c r="B133" s="289"/>
      <c r="C133" s="246" t="s">
        <v>434</v>
      </c>
      <c r="D133" s="246"/>
      <c r="E133" s="246"/>
      <c r="F133" s="267" t="s">
        <v>435</v>
      </c>
      <c r="G133" s="246"/>
      <c r="H133" s="246" t="s">
        <v>469</v>
      </c>
      <c r="I133" s="246" t="s">
        <v>431</v>
      </c>
      <c r="J133" s="246">
        <v>50</v>
      </c>
      <c r="K133" s="292"/>
    </row>
    <row r="134" spans="2:11" s="1" customFormat="1" ht="15" customHeight="1">
      <c r="B134" s="289"/>
      <c r="C134" s="246" t="s">
        <v>448</v>
      </c>
      <c r="D134" s="246"/>
      <c r="E134" s="246"/>
      <c r="F134" s="267" t="s">
        <v>435</v>
      </c>
      <c r="G134" s="246"/>
      <c r="H134" s="246" t="s">
        <v>469</v>
      </c>
      <c r="I134" s="246" t="s">
        <v>431</v>
      </c>
      <c r="J134" s="246">
        <v>50</v>
      </c>
      <c r="K134" s="292"/>
    </row>
    <row r="135" spans="2:11" s="1" customFormat="1" ht="15" customHeight="1">
      <c r="B135" s="289"/>
      <c r="C135" s="246" t="s">
        <v>454</v>
      </c>
      <c r="D135" s="246"/>
      <c r="E135" s="246"/>
      <c r="F135" s="267" t="s">
        <v>435</v>
      </c>
      <c r="G135" s="246"/>
      <c r="H135" s="246" t="s">
        <v>469</v>
      </c>
      <c r="I135" s="246" t="s">
        <v>431</v>
      </c>
      <c r="J135" s="246">
        <v>50</v>
      </c>
      <c r="K135" s="292"/>
    </row>
    <row r="136" spans="2:11" s="1" customFormat="1" ht="15" customHeight="1">
      <c r="B136" s="289"/>
      <c r="C136" s="246" t="s">
        <v>456</v>
      </c>
      <c r="D136" s="246"/>
      <c r="E136" s="246"/>
      <c r="F136" s="267" t="s">
        <v>435</v>
      </c>
      <c r="G136" s="246"/>
      <c r="H136" s="246" t="s">
        <v>469</v>
      </c>
      <c r="I136" s="246" t="s">
        <v>431</v>
      </c>
      <c r="J136" s="246">
        <v>50</v>
      </c>
      <c r="K136" s="292"/>
    </row>
    <row r="137" spans="2:11" s="1" customFormat="1" ht="15" customHeight="1">
      <c r="B137" s="289"/>
      <c r="C137" s="246" t="s">
        <v>457</v>
      </c>
      <c r="D137" s="246"/>
      <c r="E137" s="246"/>
      <c r="F137" s="267" t="s">
        <v>435</v>
      </c>
      <c r="G137" s="246"/>
      <c r="H137" s="246" t="s">
        <v>482</v>
      </c>
      <c r="I137" s="246" t="s">
        <v>431</v>
      </c>
      <c r="J137" s="246">
        <v>255</v>
      </c>
      <c r="K137" s="292"/>
    </row>
    <row r="138" spans="2:11" s="1" customFormat="1" ht="15" customHeight="1">
      <c r="B138" s="289"/>
      <c r="C138" s="246" t="s">
        <v>459</v>
      </c>
      <c r="D138" s="246"/>
      <c r="E138" s="246"/>
      <c r="F138" s="267" t="s">
        <v>429</v>
      </c>
      <c r="G138" s="246"/>
      <c r="H138" s="246" t="s">
        <v>483</v>
      </c>
      <c r="I138" s="246" t="s">
        <v>461</v>
      </c>
      <c r="J138" s="246"/>
      <c r="K138" s="292"/>
    </row>
    <row r="139" spans="2:11" s="1" customFormat="1" ht="15" customHeight="1">
      <c r="B139" s="289"/>
      <c r="C139" s="246" t="s">
        <v>462</v>
      </c>
      <c r="D139" s="246"/>
      <c r="E139" s="246"/>
      <c r="F139" s="267" t="s">
        <v>429</v>
      </c>
      <c r="G139" s="246"/>
      <c r="H139" s="246" t="s">
        <v>484</v>
      </c>
      <c r="I139" s="246" t="s">
        <v>464</v>
      </c>
      <c r="J139" s="246"/>
      <c r="K139" s="292"/>
    </row>
    <row r="140" spans="2:11" s="1" customFormat="1" ht="15" customHeight="1">
      <c r="B140" s="289"/>
      <c r="C140" s="246" t="s">
        <v>465</v>
      </c>
      <c r="D140" s="246"/>
      <c r="E140" s="246"/>
      <c r="F140" s="267" t="s">
        <v>429</v>
      </c>
      <c r="G140" s="246"/>
      <c r="H140" s="246" t="s">
        <v>465</v>
      </c>
      <c r="I140" s="246" t="s">
        <v>464</v>
      </c>
      <c r="J140" s="246"/>
      <c r="K140" s="292"/>
    </row>
    <row r="141" spans="2:11" s="1" customFormat="1" ht="15" customHeight="1">
      <c r="B141" s="289"/>
      <c r="C141" s="246" t="s">
        <v>38</v>
      </c>
      <c r="D141" s="246"/>
      <c r="E141" s="246"/>
      <c r="F141" s="267" t="s">
        <v>429</v>
      </c>
      <c r="G141" s="246"/>
      <c r="H141" s="246" t="s">
        <v>485</v>
      </c>
      <c r="I141" s="246" t="s">
        <v>464</v>
      </c>
      <c r="J141" s="246"/>
      <c r="K141" s="292"/>
    </row>
    <row r="142" spans="2:11" s="1" customFormat="1" ht="15" customHeight="1">
      <c r="B142" s="289"/>
      <c r="C142" s="246" t="s">
        <v>486</v>
      </c>
      <c r="D142" s="246"/>
      <c r="E142" s="246"/>
      <c r="F142" s="267" t="s">
        <v>429</v>
      </c>
      <c r="G142" s="246"/>
      <c r="H142" s="246" t="s">
        <v>487</v>
      </c>
      <c r="I142" s="246" t="s">
        <v>464</v>
      </c>
      <c r="J142" s="246"/>
      <c r="K142" s="292"/>
    </row>
    <row r="143" spans="2:11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pans="2:11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pans="2:11" s="1" customFormat="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pans="2:11" s="1" customFormat="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pans="2:11" s="1" customFormat="1" ht="45" customHeight="1">
      <c r="B147" s="257"/>
      <c r="C147" s="375" t="s">
        <v>488</v>
      </c>
      <c r="D147" s="375"/>
      <c r="E147" s="375"/>
      <c r="F147" s="375"/>
      <c r="G147" s="375"/>
      <c r="H147" s="375"/>
      <c r="I147" s="375"/>
      <c r="J147" s="375"/>
      <c r="K147" s="258"/>
    </row>
    <row r="148" spans="2:11" s="1" customFormat="1" ht="17.25" customHeight="1">
      <c r="B148" s="257"/>
      <c r="C148" s="259" t="s">
        <v>423</v>
      </c>
      <c r="D148" s="259"/>
      <c r="E148" s="259"/>
      <c r="F148" s="259" t="s">
        <v>424</v>
      </c>
      <c r="G148" s="260"/>
      <c r="H148" s="259" t="s">
        <v>54</v>
      </c>
      <c r="I148" s="259" t="s">
        <v>57</v>
      </c>
      <c r="J148" s="259" t="s">
        <v>425</v>
      </c>
      <c r="K148" s="258"/>
    </row>
    <row r="149" spans="2:11" s="1" customFormat="1" ht="17.25" customHeight="1">
      <c r="B149" s="257"/>
      <c r="C149" s="261" t="s">
        <v>426</v>
      </c>
      <c r="D149" s="261"/>
      <c r="E149" s="261"/>
      <c r="F149" s="262" t="s">
        <v>427</v>
      </c>
      <c r="G149" s="263"/>
      <c r="H149" s="261"/>
      <c r="I149" s="261"/>
      <c r="J149" s="261" t="s">
        <v>428</v>
      </c>
      <c r="K149" s="258"/>
    </row>
    <row r="150" spans="2:11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pans="2:11" s="1" customFormat="1" ht="15" customHeight="1">
      <c r="B151" s="269"/>
      <c r="C151" s="296" t="s">
        <v>432</v>
      </c>
      <c r="D151" s="246"/>
      <c r="E151" s="246"/>
      <c r="F151" s="297" t="s">
        <v>429</v>
      </c>
      <c r="G151" s="246"/>
      <c r="H151" s="296" t="s">
        <v>469</v>
      </c>
      <c r="I151" s="296" t="s">
        <v>431</v>
      </c>
      <c r="J151" s="296">
        <v>120</v>
      </c>
      <c r="K151" s="292"/>
    </row>
    <row r="152" spans="2:11" s="1" customFormat="1" ht="15" customHeight="1">
      <c r="B152" s="269"/>
      <c r="C152" s="296" t="s">
        <v>478</v>
      </c>
      <c r="D152" s="246"/>
      <c r="E152" s="246"/>
      <c r="F152" s="297" t="s">
        <v>429</v>
      </c>
      <c r="G152" s="246"/>
      <c r="H152" s="296" t="s">
        <v>489</v>
      </c>
      <c r="I152" s="296" t="s">
        <v>431</v>
      </c>
      <c r="J152" s="296" t="s">
        <v>480</v>
      </c>
      <c r="K152" s="292"/>
    </row>
    <row r="153" spans="2:11" s="1" customFormat="1" ht="15" customHeight="1">
      <c r="B153" s="269"/>
      <c r="C153" s="296" t="s">
        <v>377</v>
      </c>
      <c r="D153" s="246"/>
      <c r="E153" s="246"/>
      <c r="F153" s="297" t="s">
        <v>429</v>
      </c>
      <c r="G153" s="246"/>
      <c r="H153" s="296" t="s">
        <v>490</v>
      </c>
      <c r="I153" s="296" t="s">
        <v>431</v>
      </c>
      <c r="J153" s="296" t="s">
        <v>480</v>
      </c>
      <c r="K153" s="292"/>
    </row>
    <row r="154" spans="2:11" s="1" customFormat="1" ht="15" customHeight="1">
      <c r="B154" s="269"/>
      <c r="C154" s="296" t="s">
        <v>434</v>
      </c>
      <c r="D154" s="246"/>
      <c r="E154" s="246"/>
      <c r="F154" s="297" t="s">
        <v>435</v>
      </c>
      <c r="G154" s="246"/>
      <c r="H154" s="296" t="s">
        <v>469</v>
      </c>
      <c r="I154" s="296" t="s">
        <v>431</v>
      </c>
      <c r="J154" s="296">
        <v>50</v>
      </c>
      <c r="K154" s="292"/>
    </row>
    <row r="155" spans="2:11" s="1" customFormat="1" ht="15" customHeight="1">
      <c r="B155" s="269"/>
      <c r="C155" s="296" t="s">
        <v>437</v>
      </c>
      <c r="D155" s="246"/>
      <c r="E155" s="246"/>
      <c r="F155" s="297" t="s">
        <v>429</v>
      </c>
      <c r="G155" s="246"/>
      <c r="H155" s="296" t="s">
        <v>469</v>
      </c>
      <c r="I155" s="296" t="s">
        <v>439</v>
      </c>
      <c r="J155" s="296"/>
      <c r="K155" s="292"/>
    </row>
    <row r="156" spans="2:11" s="1" customFormat="1" ht="15" customHeight="1">
      <c r="B156" s="269"/>
      <c r="C156" s="296" t="s">
        <v>448</v>
      </c>
      <c r="D156" s="246"/>
      <c r="E156" s="246"/>
      <c r="F156" s="297" t="s">
        <v>435</v>
      </c>
      <c r="G156" s="246"/>
      <c r="H156" s="296" t="s">
        <v>469</v>
      </c>
      <c r="I156" s="296" t="s">
        <v>431</v>
      </c>
      <c r="J156" s="296">
        <v>50</v>
      </c>
      <c r="K156" s="292"/>
    </row>
    <row r="157" spans="2:11" s="1" customFormat="1" ht="15" customHeight="1">
      <c r="B157" s="269"/>
      <c r="C157" s="296" t="s">
        <v>456</v>
      </c>
      <c r="D157" s="246"/>
      <c r="E157" s="246"/>
      <c r="F157" s="297" t="s">
        <v>435</v>
      </c>
      <c r="G157" s="246"/>
      <c r="H157" s="296" t="s">
        <v>469</v>
      </c>
      <c r="I157" s="296" t="s">
        <v>431</v>
      </c>
      <c r="J157" s="296">
        <v>50</v>
      </c>
      <c r="K157" s="292"/>
    </row>
    <row r="158" spans="2:11" s="1" customFormat="1" ht="15" customHeight="1">
      <c r="B158" s="269"/>
      <c r="C158" s="296" t="s">
        <v>454</v>
      </c>
      <c r="D158" s="246"/>
      <c r="E158" s="246"/>
      <c r="F158" s="297" t="s">
        <v>435</v>
      </c>
      <c r="G158" s="246"/>
      <c r="H158" s="296" t="s">
        <v>469</v>
      </c>
      <c r="I158" s="296" t="s">
        <v>431</v>
      </c>
      <c r="J158" s="296">
        <v>50</v>
      </c>
      <c r="K158" s="292"/>
    </row>
    <row r="159" spans="2:11" s="1" customFormat="1" ht="15" customHeight="1">
      <c r="B159" s="269"/>
      <c r="C159" s="296" t="s">
        <v>89</v>
      </c>
      <c r="D159" s="246"/>
      <c r="E159" s="246"/>
      <c r="F159" s="297" t="s">
        <v>429</v>
      </c>
      <c r="G159" s="246"/>
      <c r="H159" s="296" t="s">
        <v>491</v>
      </c>
      <c r="I159" s="296" t="s">
        <v>431</v>
      </c>
      <c r="J159" s="296" t="s">
        <v>492</v>
      </c>
      <c r="K159" s="292"/>
    </row>
    <row r="160" spans="2:11" s="1" customFormat="1" ht="15" customHeight="1">
      <c r="B160" s="269"/>
      <c r="C160" s="296" t="s">
        <v>493</v>
      </c>
      <c r="D160" s="246"/>
      <c r="E160" s="246"/>
      <c r="F160" s="297" t="s">
        <v>429</v>
      </c>
      <c r="G160" s="246"/>
      <c r="H160" s="296" t="s">
        <v>494</v>
      </c>
      <c r="I160" s="296" t="s">
        <v>464</v>
      </c>
      <c r="J160" s="296"/>
      <c r="K160" s="292"/>
    </row>
    <row r="161" spans="2:1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pans="2:11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pans="2:11" s="1" customFormat="1" ht="18.75" customHeight="1"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</row>
    <row r="164" spans="2:11" s="1" customFormat="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pans="2:11" s="1" customFormat="1" ht="45" customHeight="1">
      <c r="B165" s="238"/>
      <c r="C165" s="373" t="s">
        <v>495</v>
      </c>
      <c r="D165" s="373"/>
      <c r="E165" s="373"/>
      <c r="F165" s="373"/>
      <c r="G165" s="373"/>
      <c r="H165" s="373"/>
      <c r="I165" s="373"/>
      <c r="J165" s="373"/>
      <c r="K165" s="239"/>
    </row>
    <row r="166" spans="2:11" s="1" customFormat="1" ht="17.25" customHeight="1">
      <c r="B166" s="238"/>
      <c r="C166" s="259" t="s">
        <v>423</v>
      </c>
      <c r="D166" s="259"/>
      <c r="E166" s="259"/>
      <c r="F166" s="259" t="s">
        <v>424</v>
      </c>
      <c r="G166" s="301"/>
      <c r="H166" s="302" t="s">
        <v>54</v>
      </c>
      <c r="I166" s="302" t="s">
        <v>57</v>
      </c>
      <c r="J166" s="259" t="s">
        <v>425</v>
      </c>
      <c r="K166" s="239"/>
    </row>
    <row r="167" spans="2:11" s="1" customFormat="1" ht="17.25" customHeight="1">
      <c r="B167" s="240"/>
      <c r="C167" s="261" t="s">
        <v>426</v>
      </c>
      <c r="D167" s="261"/>
      <c r="E167" s="261"/>
      <c r="F167" s="262" t="s">
        <v>427</v>
      </c>
      <c r="G167" s="303"/>
      <c r="H167" s="304"/>
      <c r="I167" s="304"/>
      <c r="J167" s="261" t="s">
        <v>428</v>
      </c>
      <c r="K167" s="241"/>
    </row>
    <row r="168" spans="2:11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pans="2:11" s="1" customFormat="1" ht="15" customHeight="1">
      <c r="B169" s="269"/>
      <c r="C169" s="246" t="s">
        <v>432</v>
      </c>
      <c r="D169" s="246"/>
      <c r="E169" s="246"/>
      <c r="F169" s="267" t="s">
        <v>429</v>
      </c>
      <c r="G169" s="246"/>
      <c r="H169" s="246" t="s">
        <v>469</v>
      </c>
      <c r="I169" s="246" t="s">
        <v>431</v>
      </c>
      <c r="J169" s="246">
        <v>120</v>
      </c>
      <c r="K169" s="292"/>
    </row>
    <row r="170" spans="2:11" s="1" customFormat="1" ht="15" customHeight="1">
      <c r="B170" s="269"/>
      <c r="C170" s="246" t="s">
        <v>478</v>
      </c>
      <c r="D170" s="246"/>
      <c r="E170" s="246"/>
      <c r="F170" s="267" t="s">
        <v>429</v>
      </c>
      <c r="G170" s="246"/>
      <c r="H170" s="246" t="s">
        <v>479</v>
      </c>
      <c r="I170" s="246" t="s">
        <v>431</v>
      </c>
      <c r="J170" s="246" t="s">
        <v>480</v>
      </c>
      <c r="K170" s="292"/>
    </row>
    <row r="171" spans="2:11" s="1" customFormat="1" ht="15" customHeight="1">
      <c r="B171" s="269"/>
      <c r="C171" s="246" t="s">
        <v>377</v>
      </c>
      <c r="D171" s="246"/>
      <c r="E171" s="246"/>
      <c r="F171" s="267" t="s">
        <v>429</v>
      </c>
      <c r="G171" s="246"/>
      <c r="H171" s="246" t="s">
        <v>496</v>
      </c>
      <c r="I171" s="246" t="s">
        <v>431</v>
      </c>
      <c r="J171" s="246" t="s">
        <v>480</v>
      </c>
      <c r="K171" s="292"/>
    </row>
    <row r="172" spans="2:11" s="1" customFormat="1" ht="15" customHeight="1">
      <c r="B172" s="269"/>
      <c r="C172" s="246" t="s">
        <v>434</v>
      </c>
      <c r="D172" s="246"/>
      <c r="E172" s="246"/>
      <c r="F172" s="267" t="s">
        <v>435</v>
      </c>
      <c r="G172" s="246"/>
      <c r="H172" s="246" t="s">
        <v>496</v>
      </c>
      <c r="I172" s="246" t="s">
        <v>431</v>
      </c>
      <c r="J172" s="246">
        <v>50</v>
      </c>
      <c r="K172" s="292"/>
    </row>
    <row r="173" spans="2:11" s="1" customFormat="1" ht="15" customHeight="1">
      <c r="B173" s="269"/>
      <c r="C173" s="246" t="s">
        <v>437</v>
      </c>
      <c r="D173" s="246"/>
      <c r="E173" s="246"/>
      <c r="F173" s="267" t="s">
        <v>429</v>
      </c>
      <c r="G173" s="246"/>
      <c r="H173" s="246" t="s">
        <v>496</v>
      </c>
      <c r="I173" s="246" t="s">
        <v>439</v>
      </c>
      <c r="J173" s="246"/>
      <c r="K173" s="292"/>
    </row>
    <row r="174" spans="2:11" s="1" customFormat="1" ht="15" customHeight="1">
      <c r="B174" s="269"/>
      <c r="C174" s="246" t="s">
        <v>448</v>
      </c>
      <c r="D174" s="246"/>
      <c r="E174" s="246"/>
      <c r="F174" s="267" t="s">
        <v>435</v>
      </c>
      <c r="G174" s="246"/>
      <c r="H174" s="246" t="s">
        <v>496</v>
      </c>
      <c r="I174" s="246" t="s">
        <v>431</v>
      </c>
      <c r="J174" s="246">
        <v>50</v>
      </c>
      <c r="K174" s="292"/>
    </row>
    <row r="175" spans="2:11" s="1" customFormat="1" ht="15" customHeight="1">
      <c r="B175" s="269"/>
      <c r="C175" s="246" t="s">
        <v>456</v>
      </c>
      <c r="D175" s="246"/>
      <c r="E175" s="246"/>
      <c r="F175" s="267" t="s">
        <v>435</v>
      </c>
      <c r="G175" s="246"/>
      <c r="H175" s="246" t="s">
        <v>496</v>
      </c>
      <c r="I175" s="246" t="s">
        <v>431</v>
      </c>
      <c r="J175" s="246">
        <v>50</v>
      </c>
      <c r="K175" s="292"/>
    </row>
    <row r="176" spans="2:11" s="1" customFormat="1" ht="15" customHeight="1">
      <c r="B176" s="269"/>
      <c r="C176" s="246" t="s">
        <v>454</v>
      </c>
      <c r="D176" s="246"/>
      <c r="E176" s="246"/>
      <c r="F176" s="267" t="s">
        <v>435</v>
      </c>
      <c r="G176" s="246"/>
      <c r="H176" s="246" t="s">
        <v>496</v>
      </c>
      <c r="I176" s="246" t="s">
        <v>431</v>
      </c>
      <c r="J176" s="246">
        <v>50</v>
      </c>
      <c r="K176" s="292"/>
    </row>
    <row r="177" spans="2:11" s="1" customFormat="1" ht="15" customHeight="1">
      <c r="B177" s="269"/>
      <c r="C177" s="246" t="s">
        <v>98</v>
      </c>
      <c r="D177" s="246"/>
      <c r="E177" s="246"/>
      <c r="F177" s="267" t="s">
        <v>429</v>
      </c>
      <c r="G177" s="246"/>
      <c r="H177" s="246" t="s">
        <v>497</v>
      </c>
      <c r="I177" s="246" t="s">
        <v>498</v>
      </c>
      <c r="J177" s="246"/>
      <c r="K177" s="292"/>
    </row>
    <row r="178" spans="2:11" s="1" customFormat="1" ht="15" customHeight="1">
      <c r="B178" s="269"/>
      <c r="C178" s="246" t="s">
        <v>57</v>
      </c>
      <c r="D178" s="246"/>
      <c r="E178" s="246"/>
      <c r="F178" s="267" t="s">
        <v>429</v>
      </c>
      <c r="G178" s="246"/>
      <c r="H178" s="246" t="s">
        <v>499</v>
      </c>
      <c r="I178" s="246" t="s">
        <v>500</v>
      </c>
      <c r="J178" s="246">
        <v>1</v>
      </c>
      <c r="K178" s="292"/>
    </row>
    <row r="179" spans="2:11" s="1" customFormat="1" ht="15" customHeight="1">
      <c r="B179" s="269"/>
      <c r="C179" s="246" t="s">
        <v>53</v>
      </c>
      <c r="D179" s="246"/>
      <c r="E179" s="246"/>
      <c r="F179" s="267" t="s">
        <v>429</v>
      </c>
      <c r="G179" s="246"/>
      <c r="H179" s="246" t="s">
        <v>501</v>
      </c>
      <c r="I179" s="246" t="s">
        <v>431</v>
      </c>
      <c r="J179" s="246">
        <v>20</v>
      </c>
      <c r="K179" s="292"/>
    </row>
    <row r="180" spans="2:11" s="1" customFormat="1" ht="15" customHeight="1">
      <c r="B180" s="269"/>
      <c r="C180" s="246" t="s">
        <v>54</v>
      </c>
      <c r="D180" s="246"/>
      <c r="E180" s="246"/>
      <c r="F180" s="267" t="s">
        <v>429</v>
      </c>
      <c r="G180" s="246"/>
      <c r="H180" s="246" t="s">
        <v>502</v>
      </c>
      <c r="I180" s="246" t="s">
        <v>431</v>
      </c>
      <c r="J180" s="246">
        <v>255</v>
      </c>
      <c r="K180" s="292"/>
    </row>
    <row r="181" spans="2:11" s="1" customFormat="1" ht="15" customHeight="1">
      <c r="B181" s="269"/>
      <c r="C181" s="246" t="s">
        <v>99</v>
      </c>
      <c r="D181" s="246"/>
      <c r="E181" s="246"/>
      <c r="F181" s="267" t="s">
        <v>429</v>
      </c>
      <c r="G181" s="246"/>
      <c r="H181" s="246" t="s">
        <v>393</v>
      </c>
      <c r="I181" s="246" t="s">
        <v>431</v>
      </c>
      <c r="J181" s="246">
        <v>10</v>
      </c>
      <c r="K181" s="292"/>
    </row>
    <row r="182" spans="2:11" s="1" customFormat="1" ht="15" customHeight="1">
      <c r="B182" s="269"/>
      <c r="C182" s="246" t="s">
        <v>100</v>
      </c>
      <c r="D182" s="246"/>
      <c r="E182" s="246"/>
      <c r="F182" s="267" t="s">
        <v>429</v>
      </c>
      <c r="G182" s="246"/>
      <c r="H182" s="246" t="s">
        <v>503</v>
      </c>
      <c r="I182" s="246" t="s">
        <v>464</v>
      </c>
      <c r="J182" s="246"/>
      <c r="K182" s="292"/>
    </row>
    <row r="183" spans="2:11" s="1" customFormat="1" ht="15" customHeight="1">
      <c r="B183" s="269"/>
      <c r="C183" s="246" t="s">
        <v>504</v>
      </c>
      <c r="D183" s="246"/>
      <c r="E183" s="246"/>
      <c r="F183" s="267" t="s">
        <v>429</v>
      </c>
      <c r="G183" s="246"/>
      <c r="H183" s="246" t="s">
        <v>505</v>
      </c>
      <c r="I183" s="246" t="s">
        <v>464</v>
      </c>
      <c r="J183" s="246"/>
      <c r="K183" s="292"/>
    </row>
    <row r="184" spans="2:11" s="1" customFormat="1" ht="15" customHeight="1">
      <c r="B184" s="269"/>
      <c r="C184" s="246" t="s">
        <v>493</v>
      </c>
      <c r="D184" s="246"/>
      <c r="E184" s="246"/>
      <c r="F184" s="267" t="s">
        <v>429</v>
      </c>
      <c r="G184" s="246"/>
      <c r="H184" s="246" t="s">
        <v>506</v>
      </c>
      <c r="I184" s="246" t="s">
        <v>464</v>
      </c>
      <c r="J184" s="246"/>
      <c r="K184" s="292"/>
    </row>
    <row r="185" spans="2:11" s="1" customFormat="1" ht="15" customHeight="1">
      <c r="B185" s="269"/>
      <c r="C185" s="246" t="s">
        <v>102</v>
      </c>
      <c r="D185" s="246"/>
      <c r="E185" s="246"/>
      <c r="F185" s="267" t="s">
        <v>435</v>
      </c>
      <c r="G185" s="246"/>
      <c r="H185" s="246" t="s">
        <v>507</v>
      </c>
      <c r="I185" s="246" t="s">
        <v>431</v>
      </c>
      <c r="J185" s="246">
        <v>50</v>
      </c>
      <c r="K185" s="292"/>
    </row>
    <row r="186" spans="2:11" s="1" customFormat="1" ht="15" customHeight="1">
      <c r="B186" s="269"/>
      <c r="C186" s="246" t="s">
        <v>508</v>
      </c>
      <c r="D186" s="246"/>
      <c r="E186" s="246"/>
      <c r="F186" s="267" t="s">
        <v>435</v>
      </c>
      <c r="G186" s="246"/>
      <c r="H186" s="246" t="s">
        <v>509</v>
      </c>
      <c r="I186" s="246" t="s">
        <v>510</v>
      </c>
      <c r="J186" s="246"/>
      <c r="K186" s="292"/>
    </row>
    <row r="187" spans="2:11" s="1" customFormat="1" ht="15" customHeight="1">
      <c r="B187" s="269"/>
      <c r="C187" s="246" t="s">
        <v>511</v>
      </c>
      <c r="D187" s="246"/>
      <c r="E187" s="246"/>
      <c r="F187" s="267" t="s">
        <v>435</v>
      </c>
      <c r="G187" s="246"/>
      <c r="H187" s="246" t="s">
        <v>512</v>
      </c>
      <c r="I187" s="246" t="s">
        <v>510</v>
      </c>
      <c r="J187" s="246"/>
      <c r="K187" s="292"/>
    </row>
    <row r="188" spans="2:11" s="1" customFormat="1" ht="15" customHeight="1">
      <c r="B188" s="269"/>
      <c r="C188" s="246" t="s">
        <v>513</v>
      </c>
      <c r="D188" s="246"/>
      <c r="E188" s="246"/>
      <c r="F188" s="267" t="s">
        <v>435</v>
      </c>
      <c r="G188" s="246"/>
      <c r="H188" s="246" t="s">
        <v>514</v>
      </c>
      <c r="I188" s="246" t="s">
        <v>510</v>
      </c>
      <c r="J188" s="246"/>
      <c r="K188" s="292"/>
    </row>
    <row r="189" spans="2:11" s="1" customFormat="1" ht="15" customHeight="1">
      <c r="B189" s="269"/>
      <c r="C189" s="305" t="s">
        <v>515</v>
      </c>
      <c r="D189" s="246"/>
      <c r="E189" s="246"/>
      <c r="F189" s="267" t="s">
        <v>435</v>
      </c>
      <c r="G189" s="246"/>
      <c r="H189" s="246" t="s">
        <v>516</v>
      </c>
      <c r="I189" s="246" t="s">
        <v>517</v>
      </c>
      <c r="J189" s="306" t="s">
        <v>518</v>
      </c>
      <c r="K189" s="292"/>
    </row>
    <row r="190" spans="2:11" s="16" customFormat="1" ht="15" customHeight="1">
      <c r="B190" s="307"/>
      <c r="C190" s="308" t="s">
        <v>519</v>
      </c>
      <c r="D190" s="309"/>
      <c r="E190" s="309"/>
      <c r="F190" s="310" t="s">
        <v>435</v>
      </c>
      <c r="G190" s="309"/>
      <c r="H190" s="309" t="s">
        <v>520</v>
      </c>
      <c r="I190" s="309" t="s">
        <v>517</v>
      </c>
      <c r="J190" s="311" t="s">
        <v>518</v>
      </c>
      <c r="K190" s="312"/>
    </row>
    <row r="191" spans="2:11" s="1" customFormat="1" ht="15" customHeight="1">
      <c r="B191" s="269"/>
      <c r="C191" s="305" t="s">
        <v>42</v>
      </c>
      <c r="D191" s="246"/>
      <c r="E191" s="246"/>
      <c r="F191" s="267" t="s">
        <v>429</v>
      </c>
      <c r="G191" s="246"/>
      <c r="H191" s="243" t="s">
        <v>521</v>
      </c>
      <c r="I191" s="246" t="s">
        <v>522</v>
      </c>
      <c r="J191" s="246"/>
      <c r="K191" s="292"/>
    </row>
    <row r="192" spans="2:11" s="1" customFormat="1" ht="15" customHeight="1">
      <c r="B192" s="269"/>
      <c r="C192" s="305" t="s">
        <v>523</v>
      </c>
      <c r="D192" s="246"/>
      <c r="E192" s="246"/>
      <c r="F192" s="267" t="s">
        <v>429</v>
      </c>
      <c r="G192" s="246"/>
      <c r="H192" s="246" t="s">
        <v>524</v>
      </c>
      <c r="I192" s="246" t="s">
        <v>464</v>
      </c>
      <c r="J192" s="246"/>
      <c r="K192" s="292"/>
    </row>
    <row r="193" spans="2:11" s="1" customFormat="1" ht="15" customHeight="1">
      <c r="B193" s="269"/>
      <c r="C193" s="305" t="s">
        <v>525</v>
      </c>
      <c r="D193" s="246"/>
      <c r="E193" s="246"/>
      <c r="F193" s="267" t="s">
        <v>429</v>
      </c>
      <c r="G193" s="246"/>
      <c r="H193" s="246" t="s">
        <v>526</v>
      </c>
      <c r="I193" s="246" t="s">
        <v>464</v>
      </c>
      <c r="J193" s="246"/>
      <c r="K193" s="292"/>
    </row>
    <row r="194" spans="2:11" s="1" customFormat="1" ht="15" customHeight="1">
      <c r="B194" s="269"/>
      <c r="C194" s="305" t="s">
        <v>527</v>
      </c>
      <c r="D194" s="246"/>
      <c r="E194" s="246"/>
      <c r="F194" s="267" t="s">
        <v>435</v>
      </c>
      <c r="G194" s="246"/>
      <c r="H194" s="246" t="s">
        <v>528</v>
      </c>
      <c r="I194" s="246" t="s">
        <v>464</v>
      </c>
      <c r="J194" s="246"/>
      <c r="K194" s="292"/>
    </row>
    <row r="195" spans="2:11" s="1" customFormat="1" ht="15" customHeight="1">
      <c r="B195" s="298"/>
      <c r="C195" s="313"/>
      <c r="D195" s="278"/>
      <c r="E195" s="278"/>
      <c r="F195" s="278"/>
      <c r="G195" s="278"/>
      <c r="H195" s="278"/>
      <c r="I195" s="278"/>
      <c r="J195" s="278"/>
      <c r="K195" s="299"/>
    </row>
    <row r="196" spans="2:11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pans="2:11" s="1" customFormat="1" ht="18.75" customHeight="1">
      <c r="B197" s="280"/>
      <c r="C197" s="290"/>
      <c r="D197" s="290"/>
      <c r="E197" s="290"/>
      <c r="F197" s="300"/>
      <c r="G197" s="290"/>
      <c r="H197" s="290"/>
      <c r="I197" s="290"/>
      <c r="J197" s="290"/>
      <c r="K197" s="280"/>
    </row>
    <row r="198" spans="2:11" s="1" customFormat="1" ht="18.75" customHeight="1">
      <c r="B198" s="253"/>
      <c r="C198" s="253"/>
      <c r="D198" s="253"/>
      <c r="E198" s="253"/>
      <c r="F198" s="253"/>
      <c r="G198" s="253"/>
      <c r="H198" s="253"/>
      <c r="I198" s="253"/>
      <c r="J198" s="253"/>
      <c r="K198" s="253"/>
    </row>
    <row r="199" spans="2:11" s="1" customFormat="1" ht="13.5">
      <c r="B199" s="235"/>
      <c r="C199" s="236"/>
      <c r="D199" s="236"/>
      <c r="E199" s="236"/>
      <c r="F199" s="236"/>
      <c r="G199" s="236"/>
      <c r="H199" s="236"/>
      <c r="I199" s="236"/>
      <c r="J199" s="236"/>
      <c r="K199" s="237"/>
    </row>
    <row r="200" spans="2:11" s="1" customFormat="1" ht="21">
      <c r="B200" s="238"/>
      <c r="C200" s="373" t="s">
        <v>529</v>
      </c>
      <c r="D200" s="373"/>
      <c r="E200" s="373"/>
      <c r="F200" s="373"/>
      <c r="G200" s="373"/>
      <c r="H200" s="373"/>
      <c r="I200" s="373"/>
      <c r="J200" s="373"/>
      <c r="K200" s="239"/>
    </row>
    <row r="201" spans="2:11" s="1" customFormat="1" ht="25.5" customHeight="1">
      <c r="B201" s="238"/>
      <c r="C201" s="314" t="s">
        <v>530</v>
      </c>
      <c r="D201" s="314"/>
      <c r="E201" s="314"/>
      <c r="F201" s="314" t="s">
        <v>531</v>
      </c>
      <c r="G201" s="315"/>
      <c r="H201" s="376" t="s">
        <v>532</v>
      </c>
      <c r="I201" s="376"/>
      <c r="J201" s="376"/>
      <c r="K201" s="239"/>
    </row>
    <row r="202" spans="2:11" s="1" customFormat="1" ht="5.25" customHeight="1">
      <c r="B202" s="269"/>
      <c r="C202" s="264"/>
      <c r="D202" s="264"/>
      <c r="E202" s="264"/>
      <c r="F202" s="264"/>
      <c r="G202" s="290"/>
      <c r="H202" s="264"/>
      <c r="I202" s="264"/>
      <c r="J202" s="264"/>
      <c r="K202" s="292"/>
    </row>
    <row r="203" spans="2:11" s="1" customFormat="1" ht="15" customHeight="1">
      <c r="B203" s="269"/>
      <c r="C203" s="246" t="s">
        <v>522</v>
      </c>
      <c r="D203" s="246"/>
      <c r="E203" s="246"/>
      <c r="F203" s="267" t="s">
        <v>43</v>
      </c>
      <c r="G203" s="246"/>
      <c r="H203" s="377" t="s">
        <v>533</v>
      </c>
      <c r="I203" s="377"/>
      <c r="J203" s="377"/>
      <c r="K203" s="292"/>
    </row>
    <row r="204" spans="2:11" s="1" customFormat="1" ht="15" customHeight="1">
      <c r="B204" s="269"/>
      <c r="C204" s="246"/>
      <c r="D204" s="246"/>
      <c r="E204" s="246"/>
      <c r="F204" s="267" t="s">
        <v>44</v>
      </c>
      <c r="G204" s="246"/>
      <c r="H204" s="377" t="s">
        <v>534</v>
      </c>
      <c r="I204" s="377"/>
      <c r="J204" s="377"/>
      <c r="K204" s="292"/>
    </row>
    <row r="205" spans="2:11" s="1" customFormat="1" ht="15" customHeight="1">
      <c r="B205" s="269"/>
      <c r="C205" s="246"/>
      <c r="D205" s="246"/>
      <c r="E205" s="246"/>
      <c r="F205" s="267" t="s">
        <v>47</v>
      </c>
      <c r="G205" s="246"/>
      <c r="H205" s="377" t="s">
        <v>535</v>
      </c>
      <c r="I205" s="377"/>
      <c r="J205" s="377"/>
      <c r="K205" s="292"/>
    </row>
    <row r="206" spans="2:11" s="1" customFormat="1" ht="15" customHeight="1">
      <c r="B206" s="269"/>
      <c r="C206" s="246"/>
      <c r="D206" s="246"/>
      <c r="E206" s="246"/>
      <c r="F206" s="267" t="s">
        <v>45</v>
      </c>
      <c r="G206" s="246"/>
      <c r="H206" s="377" t="s">
        <v>536</v>
      </c>
      <c r="I206" s="377"/>
      <c r="J206" s="377"/>
      <c r="K206" s="292"/>
    </row>
    <row r="207" spans="2:11" s="1" customFormat="1" ht="15" customHeight="1">
      <c r="B207" s="269"/>
      <c r="C207" s="246"/>
      <c r="D207" s="246"/>
      <c r="E207" s="246"/>
      <c r="F207" s="267" t="s">
        <v>46</v>
      </c>
      <c r="G207" s="246"/>
      <c r="H207" s="377" t="s">
        <v>537</v>
      </c>
      <c r="I207" s="377"/>
      <c r="J207" s="377"/>
      <c r="K207" s="292"/>
    </row>
    <row r="208" spans="2:11" s="1" customFormat="1" ht="15" customHeight="1">
      <c r="B208" s="269"/>
      <c r="C208" s="246"/>
      <c r="D208" s="246"/>
      <c r="E208" s="246"/>
      <c r="F208" s="267"/>
      <c r="G208" s="246"/>
      <c r="H208" s="246"/>
      <c r="I208" s="246"/>
      <c r="J208" s="246"/>
      <c r="K208" s="292"/>
    </row>
    <row r="209" spans="2:11" s="1" customFormat="1" ht="15" customHeight="1">
      <c r="B209" s="269"/>
      <c r="C209" s="246" t="s">
        <v>476</v>
      </c>
      <c r="D209" s="246"/>
      <c r="E209" s="246"/>
      <c r="F209" s="267" t="s">
        <v>79</v>
      </c>
      <c r="G209" s="246"/>
      <c r="H209" s="377" t="s">
        <v>538</v>
      </c>
      <c r="I209" s="377"/>
      <c r="J209" s="377"/>
      <c r="K209" s="292"/>
    </row>
    <row r="210" spans="2:11" s="1" customFormat="1" ht="15" customHeight="1">
      <c r="B210" s="269"/>
      <c r="C210" s="246"/>
      <c r="D210" s="246"/>
      <c r="E210" s="246"/>
      <c r="F210" s="267" t="s">
        <v>371</v>
      </c>
      <c r="G210" s="246"/>
      <c r="H210" s="377" t="s">
        <v>372</v>
      </c>
      <c r="I210" s="377"/>
      <c r="J210" s="377"/>
      <c r="K210" s="292"/>
    </row>
    <row r="211" spans="2:11" s="1" customFormat="1" ht="15" customHeight="1">
      <c r="B211" s="269"/>
      <c r="C211" s="246"/>
      <c r="D211" s="246"/>
      <c r="E211" s="246"/>
      <c r="F211" s="267" t="s">
        <v>369</v>
      </c>
      <c r="G211" s="246"/>
      <c r="H211" s="377" t="s">
        <v>539</v>
      </c>
      <c r="I211" s="377"/>
      <c r="J211" s="377"/>
      <c r="K211" s="292"/>
    </row>
    <row r="212" spans="2:11" s="1" customFormat="1" ht="15" customHeight="1">
      <c r="B212" s="316"/>
      <c r="C212" s="246"/>
      <c r="D212" s="246"/>
      <c r="E212" s="246"/>
      <c r="F212" s="267" t="s">
        <v>373</v>
      </c>
      <c r="G212" s="305"/>
      <c r="H212" s="378" t="s">
        <v>374</v>
      </c>
      <c r="I212" s="378"/>
      <c r="J212" s="378"/>
      <c r="K212" s="317"/>
    </row>
    <row r="213" spans="2:11" s="1" customFormat="1" ht="15" customHeight="1">
      <c r="B213" s="316"/>
      <c r="C213" s="246"/>
      <c r="D213" s="246"/>
      <c r="E213" s="246"/>
      <c r="F213" s="267" t="s">
        <v>375</v>
      </c>
      <c r="G213" s="305"/>
      <c r="H213" s="378" t="s">
        <v>350</v>
      </c>
      <c r="I213" s="378"/>
      <c r="J213" s="378"/>
      <c r="K213" s="317"/>
    </row>
    <row r="214" spans="2:11" s="1" customFormat="1" ht="15" customHeight="1">
      <c r="B214" s="316"/>
      <c r="C214" s="246"/>
      <c r="D214" s="246"/>
      <c r="E214" s="246"/>
      <c r="F214" s="267"/>
      <c r="G214" s="305"/>
      <c r="H214" s="296"/>
      <c r="I214" s="296"/>
      <c r="J214" s="296"/>
      <c r="K214" s="317"/>
    </row>
    <row r="215" spans="2:11" s="1" customFormat="1" ht="15" customHeight="1">
      <c r="B215" s="316"/>
      <c r="C215" s="246" t="s">
        <v>500</v>
      </c>
      <c r="D215" s="246"/>
      <c r="E215" s="246"/>
      <c r="F215" s="267">
        <v>1</v>
      </c>
      <c r="G215" s="305"/>
      <c r="H215" s="378" t="s">
        <v>540</v>
      </c>
      <c r="I215" s="378"/>
      <c r="J215" s="378"/>
      <c r="K215" s="317"/>
    </row>
    <row r="216" spans="2:11" s="1" customFormat="1" ht="15" customHeight="1">
      <c r="B216" s="316"/>
      <c r="C216" s="246"/>
      <c r="D216" s="246"/>
      <c r="E216" s="246"/>
      <c r="F216" s="267">
        <v>2</v>
      </c>
      <c r="G216" s="305"/>
      <c r="H216" s="378" t="s">
        <v>541</v>
      </c>
      <c r="I216" s="378"/>
      <c r="J216" s="378"/>
      <c r="K216" s="317"/>
    </row>
    <row r="217" spans="2:11" s="1" customFormat="1" ht="15" customHeight="1">
      <c r="B217" s="316"/>
      <c r="C217" s="246"/>
      <c r="D217" s="246"/>
      <c r="E217" s="246"/>
      <c r="F217" s="267">
        <v>3</v>
      </c>
      <c r="G217" s="305"/>
      <c r="H217" s="378" t="s">
        <v>542</v>
      </c>
      <c r="I217" s="378"/>
      <c r="J217" s="378"/>
      <c r="K217" s="317"/>
    </row>
    <row r="218" spans="2:11" s="1" customFormat="1" ht="15" customHeight="1">
      <c r="B218" s="316"/>
      <c r="C218" s="246"/>
      <c r="D218" s="246"/>
      <c r="E218" s="246"/>
      <c r="F218" s="267">
        <v>4</v>
      </c>
      <c r="G218" s="305"/>
      <c r="H218" s="378" t="s">
        <v>543</v>
      </c>
      <c r="I218" s="378"/>
      <c r="J218" s="378"/>
      <c r="K218" s="317"/>
    </row>
    <row r="219" spans="2:11" s="1" customFormat="1" ht="12.75" customHeight="1">
      <c r="B219" s="318"/>
      <c r="C219" s="319"/>
      <c r="D219" s="319"/>
      <c r="E219" s="319"/>
      <c r="F219" s="319"/>
      <c r="G219" s="319"/>
      <c r="H219" s="319"/>
      <c r="I219" s="319"/>
      <c r="J219" s="319"/>
      <c r="K219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EXP - Expozice</vt:lpstr>
      <vt:lpstr>STA - Stavební část</vt:lpstr>
      <vt:lpstr>Pokyny pro vyplnění</vt:lpstr>
      <vt:lpstr>'EXP - Expozice'!Názvy_tisku</vt:lpstr>
      <vt:lpstr>'Rekapitulace stavby'!Názvy_tisku</vt:lpstr>
      <vt:lpstr>'STA - Stavební část'!Názvy_tisku</vt:lpstr>
      <vt:lpstr>'EXP - Expozice'!Oblast_tisku</vt:lpstr>
      <vt:lpstr>'Pokyny pro vyplnění'!Oblast_tisku</vt:lpstr>
      <vt:lpstr>'Rekapitulace stavby'!Oblast_tisku</vt:lpstr>
      <vt:lpstr>'STA - Stavební část'!Oblast_tisku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Müllerová Věnka | DELTAPLAN</dc:creator>
  <cp:lastModifiedBy>Hoffmann Petr, Ing.arch.</cp:lastModifiedBy>
  <dcterms:created xsi:type="dcterms:W3CDTF">2025-05-04T15:44:15Z</dcterms:created>
  <dcterms:modified xsi:type="dcterms:W3CDTF">2025-05-28T10:41:00Z</dcterms:modified>
</cp:coreProperties>
</file>